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530c31688489e04/Documents 2022 23/"/>
    </mc:Choice>
  </mc:AlternateContent>
  <xr:revisionPtr revIDLastSave="0" documentId="8_{E5839D62-54FA-4A22-83F7-AAAF5F1807A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xpenses form" sheetId="13" r:id="rId1"/>
    <sheet name="Sheet1 (10)" sheetId="12" state="hidden" r:id="rId2"/>
    <sheet name="Sheet1 (9)" sheetId="11" state="hidden" r:id="rId3"/>
    <sheet name="Sheet1 (5)" sheetId="7" state="hidden" r:id="rId4"/>
    <sheet name="Sheet1 (6)" sheetId="8" state="hidden" r:id="rId5"/>
    <sheet name="Sheet1 (7)" sheetId="9" state="hidden" r:id="rId6"/>
    <sheet name="Sheet1 (8)" sheetId="10" state="hidden" r:id="rId7"/>
    <sheet name="Sheet1 (4)" sheetId="6" state="hidden" r:id="rId8"/>
    <sheet name="Sheet1 (3)" sheetId="5" state="hidden" r:id="rId9"/>
    <sheet name="Sheet1 (2)" sheetId="4" state="hidden" r:id="rId10"/>
    <sheet name="Sheet1" sheetId="1" state="hidden" r:id="rId11"/>
    <sheet name="Sheet2" sheetId="2" state="hidden" r:id="rId12"/>
    <sheet name="Sheet3" sheetId="3" state="hidden" r:id="rId13"/>
  </sheets>
  <definedNames>
    <definedName name="_xlnm.Print_Area" localSheetId="0">'Expenses form'!$A$1:$P$54</definedName>
    <definedName name="_xlnm.Print_Area" localSheetId="10">Sheet1!$A$1:$O$58</definedName>
    <definedName name="_xlnm.Print_Area" localSheetId="1">'Sheet1 (10)'!$A$1:$O$45</definedName>
    <definedName name="_xlnm.Print_Area" localSheetId="9">'Sheet1 (2)'!$A$1:$O$58</definedName>
    <definedName name="_xlnm.Print_Area" localSheetId="8">'Sheet1 (3)'!$A$1:$O$58</definedName>
    <definedName name="_xlnm.Print_Area" localSheetId="7">'Sheet1 (4)'!$A$1:$O$58</definedName>
    <definedName name="_xlnm.Print_Area" localSheetId="3">'Sheet1 (5)'!$A$1:$O$58</definedName>
    <definedName name="_xlnm.Print_Area" localSheetId="4">'Sheet1 (6)'!$A$1:$O$58</definedName>
    <definedName name="_xlnm.Print_Area" localSheetId="5">'Sheet1 (7)'!$A$1:$O$58</definedName>
    <definedName name="_xlnm.Print_Area" localSheetId="6">'Sheet1 (8)'!$A$1:$O$58</definedName>
    <definedName name="_xlnm.Print_Area" localSheetId="2">'Sheet1 (9)'!$A$1:$O$55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9" i="13" l="1"/>
  <c r="P38" i="13"/>
  <c r="P37" i="13"/>
  <c r="P36" i="13"/>
  <c r="P35" i="13"/>
  <c r="P34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J49" i="13"/>
  <c r="J50" i="13"/>
  <c r="J51" i="13"/>
  <c r="J52" i="13"/>
  <c r="J53" i="13"/>
  <c r="J48" i="13"/>
  <c r="P49" i="13"/>
  <c r="P50" i="13"/>
  <c r="P51" i="13"/>
  <c r="P52" i="13"/>
  <c r="P53" i="13"/>
  <c r="P48" i="13"/>
  <c r="C50" i="13"/>
  <c r="C52" i="13"/>
  <c r="C53" i="13"/>
  <c r="C49" i="13"/>
  <c r="C48" i="13"/>
  <c r="C51" i="13"/>
  <c r="P40" i="13" l="1"/>
  <c r="J40" i="13"/>
  <c r="C54" i="13"/>
  <c r="P54" i="13"/>
  <c r="L40" i="13" l="1"/>
  <c r="N41" i="13" s="1"/>
  <c r="L23" i="12"/>
  <c r="L22" i="12"/>
  <c r="L21" i="12"/>
  <c r="O41" i="12"/>
  <c r="L41" i="12"/>
  <c r="J41" i="12"/>
  <c r="F41" i="12"/>
  <c r="C41" i="12"/>
  <c r="L40" i="12"/>
  <c r="J40" i="12"/>
  <c r="F40" i="12"/>
  <c r="C40" i="12"/>
  <c r="O39" i="12"/>
  <c r="L39" i="12"/>
  <c r="J39" i="12"/>
  <c r="F39" i="12"/>
  <c r="C39" i="12"/>
  <c r="J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L31" i="12"/>
  <c r="O39" i="11"/>
  <c r="O38" i="11"/>
  <c r="A29" i="11"/>
  <c r="A37" i="11"/>
  <c r="J36" i="11"/>
  <c r="O36" i="11" s="1"/>
  <c r="O37" i="11"/>
  <c r="O35" i="11"/>
  <c r="O34" i="11"/>
  <c r="O33" i="11"/>
  <c r="O40" i="12" l="1"/>
  <c r="O31" i="12"/>
  <c r="O32" i="11"/>
  <c r="O31" i="11"/>
  <c r="O30" i="11"/>
  <c r="O29" i="11"/>
  <c r="O28" i="11"/>
  <c r="L27" i="11"/>
  <c r="L17" i="11"/>
  <c r="O17" i="11" s="1"/>
  <c r="L16" i="11"/>
  <c r="L18" i="11"/>
  <c r="L19" i="11"/>
  <c r="L26" i="11"/>
  <c r="O26" i="11" s="1"/>
  <c r="L24" i="11"/>
  <c r="O24" i="11" s="1"/>
  <c r="L23" i="11"/>
  <c r="L22" i="11"/>
  <c r="O22" i="11" s="1"/>
  <c r="L21" i="11"/>
  <c r="O21" i="11" s="1"/>
  <c r="L51" i="11"/>
  <c r="J51" i="11"/>
  <c r="F51" i="11"/>
  <c r="C51" i="11"/>
  <c r="L50" i="11"/>
  <c r="J50" i="11"/>
  <c r="F50" i="11"/>
  <c r="C50" i="11"/>
  <c r="O49" i="11"/>
  <c r="L49" i="11"/>
  <c r="J49" i="11"/>
  <c r="F49" i="11"/>
  <c r="C49" i="11"/>
  <c r="J41" i="11"/>
  <c r="O40" i="11"/>
  <c r="O51" i="11"/>
  <c r="O27" i="11"/>
  <c r="O25" i="11"/>
  <c r="O23" i="11"/>
  <c r="O20" i="11"/>
  <c r="O19" i="11"/>
  <c r="O18" i="11"/>
  <c r="O16" i="11"/>
  <c r="L41" i="11" l="1"/>
  <c r="N32" i="12"/>
  <c r="O41" i="11"/>
  <c r="O50" i="11"/>
  <c r="L54" i="10"/>
  <c r="J54" i="10"/>
  <c r="F54" i="10"/>
  <c r="C54" i="10"/>
  <c r="L53" i="10"/>
  <c r="J53" i="10"/>
  <c r="F53" i="10"/>
  <c r="C53" i="10"/>
  <c r="O52" i="10"/>
  <c r="L52" i="10"/>
  <c r="J52" i="10"/>
  <c r="F52" i="10"/>
  <c r="C52" i="10"/>
  <c r="J44" i="10"/>
  <c r="O43" i="10"/>
  <c r="O42" i="10"/>
  <c r="O41" i="10"/>
  <c r="O40" i="10"/>
  <c r="O39" i="10"/>
  <c r="O38" i="10"/>
  <c r="O37" i="10"/>
  <c r="O36" i="10"/>
  <c r="O35" i="10"/>
  <c r="O34" i="10"/>
  <c r="L33" i="10"/>
  <c r="O33" i="10" s="1"/>
  <c r="O32" i="10"/>
  <c r="L32" i="10"/>
  <c r="O31" i="10"/>
  <c r="O30" i="10"/>
  <c r="O29" i="10"/>
  <c r="L28" i="10"/>
  <c r="O28" i="10" s="1"/>
  <c r="O27" i="10"/>
  <c r="O26" i="10"/>
  <c r="O25" i="10"/>
  <c r="O24" i="10"/>
  <c r="O23" i="10"/>
  <c r="O22" i="10"/>
  <c r="O21" i="10"/>
  <c r="O20" i="10"/>
  <c r="O19" i="10"/>
  <c r="O18" i="10"/>
  <c r="O17" i="10"/>
  <c r="O16" i="10"/>
  <c r="L54" i="9"/>
  <c r="J54" i="9"/>
  <c r="F54" i="9"/>
  <c r="C54" i="9"/>
  <c r="L53" i="9"/>
  <c r="J53" i="9"/>
  <c r="F53" i="9"/>
  <c r="C53" i="9"/>
  <c r="O52" i="9"/>
  <c r="L52" i="9"/>
  <c r="J52" i="9"/>
  <c r="F52" i="9"/>
  <c r="C52" i="9"/>
  <c r="J44" i="9"/>
  <c r="O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L18" i="9"/>
  <c r="L44" i="9" s="1"/>
  <c r="O17" i="9"/>
  <c r="O16" i="9"/>
  <c r="L54" i="8"/>
  <c r="J54" i="8"/>
  <c r="F54" i="8"/>
  <c r="C54" i="8"/>
  <c r="L53" i="8"/>
  <c r="J53" i="8"/>
  <c r="F53" i="8"/>
  <c r="C53" i="8"/>
  <c r="O52" i="8"/>
  <c r="L52" i="8"/>
  <c r="J52" i="8"/>
  <c r="F52" i="8"/>
  <c r="C52" i="8"/>
  <c r="J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L20" i="8"/>
  <c r="O20" i="8" s="1"/>
  <c r="O19" i="8"/>
  <c r="O18" i="8"/>
  <c r="O17" i="8"/>
  <c r="O16" i="8"/>
  <c r="L54" i="7"/>
  <c r="J54" i="7"/>
  <c r="F54" i="7"/>
  <c r="C54" i="7"/>
  <c r="L53" i="7"/>
  <c r="J53" i="7"/>
  <c r="F53" i="7"/>
  <c r="C53" i="7"/>
  <c r="O52" i="7"/>
  <c r="L52" i="7"/>
  <c r="J52" i="7"/>
  <c r="F52" i="7"/>
  <c r="C52" i="7"/>
  <c r="L44" i="7"/>
  <c r="J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8" i="6"/>
  <c r="O19" i="6"/>
  <c r="L27" i="6"/>
  <c r="O27" i="6" s="1"/>
  <c r="L54" i="6"/>
  <c r="J54" i="6"/>
  <c r="F54" i="6"/>
  <c r="C54" i="6"/>
  <c r="L53" i="6"/>
  <c r="J53" i="6"/>
  <c r="F53" i="6"/>
  <c r="C53" i="6"/>
  <c r="O52" i="6"/>
  <c r="L52" i="6"/>
  <c r="J52" i="6"/>
  <c r="F52" i="6"/>
  <c r="C52" i="6"/>
  <c r="J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6" i="6"/>
  <c r="O25" i="6"/>
  <c r="O24" i="6"/>
  <c r="O23" i="6"/>
  <c r="O22" i="6"/>
  <c r="O21" i="6"/>
  <c r="O20" i="6"/>
  <c r="O17" i="6"/>
  <c r="O16" i="6"/>
  <c r="L44" i="8" l="1"/>
  <c r="O44" i="8" s="1"/>
  <c r="O44" i="9"/>
  <c r="O54" i="6"/>
  <c r="O18" i="9"/>
  <c r="L44" i="10"/>
  <c r="O54" i="7"/>
  <c r="O53" i="8"/>
  <c r="O54" i="8"/>
  <c r="O53" i="9"/>
  <c r="N45" i="9" s="1"/>
  <c r="O54" i="9"/>
  <c r="O47" i="10"/>
  <c r="O54" i="10"/>
  <c r="O47" i="8"/>
  <c r="O47" i="9"/>
  <c r="O48" i="9" s="1"/>
  <c r="O44" i="10"/>
  <c r="O48" i="10" s="1"/>
  <c r="N42" i="11"/>
  <c r="O44" i="7"/>
  <c r="O53" i="7"/>
  <c r="O48" i="8"/>
  <c r="O53" i="10"/>
  <c r="N45" i="10" s="1"/>
  <c r="O53" i="6"/>
  <c r="L44" i="6"/>
  <c r="O44" i="6" s="1"/>
  <c r="N45" i="8" l="1"/>
  <c r="N45" i="7"/>
  <c r="N45" i="6"/>
  <c r="L20" i="5" l="1"/>
  <c r="O20" i="5" s="1"/>
  <c r="L54" i="5"/>
  <c r="J54" i="5"/>
  <c r="F54" i="5"/>
  <c r="C54" i="5"/>
  <c r="L53" i="5"/>
  <c r="J53" i="5"/>
  <c r="F53" i="5"/>
  <c r="C53" i="5"/>
  <c r="O52" i="5"/>
  <c r="L52" i="5"/>
  <c r="J52" i="5"/>
  <c r="F52" i="5"/>
  <c r="C52" i="5"/>
  <c r="J44" i="5"/>
  <c r="O43" i="5"/>
  <c r="O42" i="5"/>
  <c r="O41" i="5"/>
  <c r="O40" i="5"/>
  <c r="O39" i="5"/>
  <c r="O38" i="5"/>
  <c r="O37" i="5"/>
  <c r="O36" i="5"/>
  <c r="O35" i="5"/>
  <c r="O54" i="5" s="1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19" i="5"/>
  <c r="O18" i="5"/>
  <c r="L44" i="5"/>
  <c r="O17" i="5"/>
  <c r="O16" i="5"/>
  <c r="L18" i="4"/>
  <c r="L44" i="4" s="1"/>
  <c r="L54" i="4"/>
  <c r="J54" i="4"/>
  <c r="F54" i="4"/>
  <c r="C54" i="4"/>
  <c r="L53" i="4"/>
  <c r="J53" i="4"/>
  <c r="F53" i="4"/>
  <c r="C53" i="4"/>
  <c r="O52" i="4"/>
  <c r="L52" i="4"/>
  <c r="J52" i="4"/>
  <c r="F52" i="4"/>
  <c r="C52" i="4"/>
  <c r="J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L53" i="1"/>
  <c r="O42" i="1"/>
  <c r="O41" i="1"/>
  <c r="O40" i="1"/>
  <c r="O39" i="1"/>
  <c r="O38" i="1"/>
  <c r="O37" i="1"/>
  <c r="O36" i="1"/>
  <c r="O35" i="1"/>
  <c r="O54" i="1" s="1"/>
  <c r="O30" i="1"/>
  <c r="O34" i="1"/>
  <c r="O25" i="1"/>
  <c r="O17" i="1"/>
  <c r="O31" i="1"/>
  <c r="L28" i="1"/>
  <c r="O28" i="1" s="1"/>
  <c r="L33" i="1"/>
  <c r="O33" i="1" s="1"/>
  <c r="L32" i="1"/>
  <c r="O32" i="1" s="1"/>
  <c r="O44" i="5" l="1"/>
  <c r="O47" i="5"/>
  <c r="O53" i="5"/>
  <c r="N45" i="5" s="1"/>
  <c r="O48" i="5"/>
  <c r="O54" i="4"/>
  <c r="O53" i="4"/>
  <c r="O47" i="4"/>
  <c r="O44" i="4"/>
  <c r="L44" i="1"/>
  <c r="O21" i="1"/>
  <c r="O24" i="1"/>
  <c r="O27" i="1"/>
  <c r="O19" i="1"/>
  <c r="O26" i="1"/>
  <c r="O18" i="1"/>
  <c r="O20" i="1"/>
  <c r="O22" i="1"/>
  <c r="O29" i="1"/>
  <c r="O23" i="1"/>
  <c r="O43" i="1"/>
  <c r="O16" i="1"/>
  <c r="J54" i="1"/>
  <c r="J53" i="1"/>
  <c r="J52" i="1"/>
  <c r="J44" i="1"/>
  <c r="O47" i="1" l="1"/>
  <c r="O48" i="4"/>
  <c r="N45" i="4"/>
  <c r="F54" i="1"/>
  <c r="F53" i="1"/>
  <c r="F52" i="1"/>
  <c r="L54" i="1"/>
  <c r="L52" i="1"/>
  <c r="O52" i="1"/>
  <c r="C54" i="1"/>
  <c r="C53" i="1"/>
  <c r="C52" i="1"/>
  <c r="O53" i="1" l="1"/>
  <c r="O44" i="1"/>
  <c r="O48" i="1" s="1"/>
  <c r="N45" i="1" l="1"/>
</calcChain>
</file>

<file path=xl/sharedStrings.xml><?xml version="1.0" encoding="utf-8"?>
<sst xmlns="http://schemas.openxmlformats.org/spreadsheetml/2006/main" count="1087" uniqueCount="158">
  <si>
    <t>TRAVEL EXPENSES CLAIM FORM</t>
  </si>
  <si>
    <t>Name</t>
  </si>
  <si>
    <t>Address</t>
  </si>
  <si>
    <t>Postcode</t>
  </si>
  <si>
    <t>Position</t>
  </si>
  <si>
    <t>Tel No</t>
  </si>
  <si>
    <t>Email</t>
  </si>
  <si>
    <t>Date</t>
  </si>
  <si>
    <t>Travel</t>
  </si>
  <si>
    <t>From</t>
  </si>
  <si>
    <t>To</t>
  </si>
  <si>
    <t>Miles</t>
  </si>
  <si>
    <t>Governance</t>
  </si>
  <si>
    <t>Playing</t>
  </si>
  <si>
    <t>Total Miles</t>
  </si>
  <si>
    <t>CLAIM</t>
  </si>
  <si>
    <t>Signed</t>
  </si>
  <si>
    <t>Finance Analysis</t>
  </si>
  <si>
    <t>Referees</t>
  </si>
  <si>
    <t>Volunteers</t>
  </si>
  <si>
    <t>Club Dev</t>
  </si>
  <si>
    <t>Schools Dev</t>
  </si>
  <si>
    <t>Coaching</t>
  </si>
  <si>
    <t>Safeguarding</t>
  </si>
  <si>
    <t>Competitions</t>
  </si>
  <si>
    <t>Marketing</t>
  </si>
  <si>
    <t>Sort Code</t>
  </si>
  <si>
    <t>Account No</t>
  </si>
  <si>
    <t>Disciplinary</t>
  </si>
  <si>
    <t>EASTERN COUNTIES RUGBY UNION LIMITED</t>
  </si>
  <si>
    <t>Registered address: ECRU Ltd., Howards, Tomo Industrial Estate, Stowmarket IP14 5AY</t>
  </si>
  <si>
    <t xml:space="preserve">Vat. Reg No.: 795174685, Company Reg No.: 29215R  www.ecrfu.com  info@ecrfu.org.uk  </t>
  </si>
  <si>
    <t>Authorised</t>
  </si>
  <si>
    <t>Cost</t>
  </si>
  <si>
    <t>Community</t>
  </si>
  <si>
    <t>Budget Heading</t>
  </si>
  <si>
    <t>Pamela Clarke</t>
  </si>
  <si>
    <t>162 Angel Road Norwich</t>
  </si>
  <si>
    <t>NR3 3JB</t>
  </si>
  <si>
    <t>Honorary Treasurer</t>
  </si>
  <si>
    <t>07775 523689</t>
  </si>
  <si>
    <t>ECHonTreasurer@gmail.com</t>
  </si>
  <si>
    <t>Purpose of Journey/Description of Expenditure</t>
  </si>
  <si>
    <t>Postage for office mobile phone</t>
  </si>
  <si>
    <t>Asset tags</t>
  </si>
  <si>
    <t>EC Finals Greene King</t>
  </si>
  <si>
    <t>CTE Event - team photo</t>
  </si>
  <si>
    <t>Dinner</t>
  </si>
  <si>
    <t>-</t>
  </si>
  <si>
    <t>R Clarke</t>
  </si>
  <si>
    <t>PFR Meeting</t>
  </si>
  <si>
    <t>Wine - EC Finals (Sponsors)</t>
  </si>
  <si>
    <t>Mancom</t>
  </si>
  <si>
    <t>Exec</t>
  </si>
  <si>
    <t>Lisa's review</t>
  </si>
  <si>
    <t>Finance</t>
  </si>
  <si>
    <t>P Clarke</t>
  </si>
  <si>
    <t>d</t>
  </si>
  <si>
    <t>Disciplinary conference</t>
  </si>
  <si>
    <t>DPD U16's ties</t>
  </si>
  <si>
    <t>Exec Committee</t>
  </si>
  <si>
    <t>Parking</t>
  </si>
  <si>
    <t>Phone</t>
  </si>
  <si>
    <t>Ticket premium</t>
  </si>
  <si>
    <t>Argentina Tickets</t>
  </si>
  <si>
    <t>Exec committee</t>
  </si>
  <si>
    <t>Mancom committee</t>
  </si>
  <si>
    <t>Finance commitee</t>
  </si>
  <si>
    <t>Ink Cartridges</t>
  </si>
  <si>
    <t>Stamps - annual report</t>
  </si>
  <si>
    <t>Postage - Annual reports</t>
  </si>
  <si>
    <t>Ashridge training</t>
  </si>
  <si>
    <t>Dinner tickets</t>
  </si>
  <si>
    <t>Disciplinary hearing</t>
  </si>
  <si>
    <t>Cambridge Dinner</t>
  </si>
  <si>
    <t>Exec meeting  -Prezzo</t>
  </si>
  <si>
    <t>Cambridge meeting -Heath Court</t>
  </si>
  <si>
    <t>Exec Meeting</t>
  </si>
  <si>
    <t>Finance Meeting</t>
  </si>
  <si>
    <t>Mancom Meeting</t>
  </si>
  <si>
    <t>W&amp;G Meeting</t>
  </si>
  <si>
    <t>Players Meeting</t>
  </si>
  <si>
    <t>Facilities Meeting</t>
  </si>
  <si>
    <t>EC Women - 2 jugs</t>
  </si>
  <si>
    <t>EC Women - end of season BBQ</t>
  </si>
  <si>
    <t>Norwich</t>
  </si>
  <si>
    <t>Stowmarket</t>
  </si>
  <si>
    <t>Bury</t>
  </si>
  <si>
    <t>EC Women</t>
  </si>
  <si>
    <t>Mundford</t>
  </si>
  <si>
    <t>EC Retreat</t>
  </si>
  <si>
    <t>Cambridge</t>
  </si>
  <si>
    <t>EC Men vs East Midlands</t>
  </si>
  <si>
    <t>Oxford</t>
  </si>
  <si>
    <t>Thetford</t>
  </si>
  <si>
    <t>EC Women vs Leicestershire</t>
  </si>
  <si>
    <t>EC Women vs Oxfordshire</t>
  </si>
  <si>
    <t>Ashridge</t>
  </si>
  <si>
    <t>RFU LIU course</t>
  </si>
  <si>
    <t>Duston</t>
  </si>
  <si>
    <t>M&amp;C Catch UP</t>
  </si>
  <si>
    <t>Heath Court with the RDO's</t>
  </si>
  <si>
    <t>Drinks for the carpark</t>
  </si>
  <si>
    <t>Studio - Coat for Sherry Forton</t>
  </si>
  <si>
    <t>Heath Court - Exec</t>
  </si>
  <si>
    <t>Referees meeting</t>
  </si>
  <si>
    <t>Newmarket</t>
  </si>
  <si>
    <t>Shelford</t>
  </si>
  <si>
    <t>AGP Launch</t>
  </si>
  <si>
    <t>Hinkley</t>
  </si>
  <si>
    <t>CB Conference</t>
  </si>
  <si>
    <t>Exec at Prezzos</t>
  </si>
  <si>
    <t>BSE</t>
  </si>
  <si>
    <t>Colchester</t>
  </si>
  <si>
    <t>Age Grade Rugby Event</t>
  </si>
  <si>
    <t>Budget Code</t>
  </si>
  <si>
    <t>Sub-Code</t>
  </si>
  <si>
    <t>Total</t>
  </si>
  <si>
    <t>Community Game Growth</t>
  </si>
  <si>
    <t>CGG</t>
  </si>
  <si>
    <t>Age Grade Rugby</t>
  </si>
  <si>
    <t>AGR</t>
  </si>
  <si>
    <t>CC</t>
  </si>
  <si>
    <t>COMP</t>
  </si>
  <si>
    <t>Club Development</t>
  </si>
  <si>
    <t>CD</t>
  </si>
  <si>
    <t>Facilities</t>
  </si>
  <si>
    <t>FAC</t>
  </si>
  <si>
    <t>GOV</t>
  </si>
  <si>
    <t>Marketing &amp; Comms</t>
  </si>
  <si>
    <t>M&amp;C</t>
  </si>
  <si>
    <t>Playing Representative side stock/Expenses</t>
  </si>
  <si>
    <t>EC STOCK</t>
  </si>
  <si>
    <t>U16 Representative side</t>
  </si>
  <si>
    <t>EC16B</t>
  </si>
  <si>
    <t>U17/18 Representative side</t>
  </si>
  <si>
    <t>EC17B/EC18B</t>
  </si>
  <si>
    <t>U20 Representative side</t>
  </si>
  <si>
    <t>EC20M</t>
  </si>
  <si>
    <t>Senior Mens Representative side</t>
  </si>
  <si>
    <t>EC1XV</t>
  </si>
  <si>
    <t>Senior Mens Wanderers side</t>
  </si>
  <si>
    <t>ECWA</t>
  </si>
  <si>
    <t>County Championships (Norf v Suff v Cambs)</t>
  </si>
  <si>
    <t>ECCC</t>
  </si>
  <si>
    <t>U15/U18 Girls Representative sides</t>
  </si>
  <si>
    <t>EC15G/EC18G</t>
  </si>
  <si>
    <t>Senior Womens Representative Rugby</t>
  </si>
  <si>
    <t>ECWO</t>
  </si>
  <si>
    <t>SAFE</t>
  </si>
  <si>
    <t>Rugby Safe</t>
  </si>
  <si>
    <t>RSAFE</t>
  </si>
  <si>
    <t>Volunteering</t>
  </si>
  <si>
    <t>VOL</t>
  </si>
  <si>
    <t>UNBUD</t>
  </si>
  <si>
    <t>Unbudgeted Costs</t>
  </si>
  <si>
    <t>Registered address: ECRU Ltd., 22-26 Kings Street King's Lynn PE30 1HJ</t>
  </si>
  <si>
    <t>TRAVEL EXPENSES CLAIM FORM - UPDATED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</si>
</sst>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[$-809]dd\ mmm\ 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FFFF"/>
      <name val="Calibri"/>
      <family val="2"/>
    </font>
    <font>
      <sz val="4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9003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164" fontId="0" fillId="0" borderId="0" xfId="0" applyNumberFormat="1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164" fontId="2" fillId="2" borderId="0" xfId="0" applyNumberFormat="1" applyFont="1" applyFill="1"/>
    <xf numFmtId="0" fontId="2" fillId="2" borderId="0" xfId="0" applyFont="1" applyFill="1"/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44" fontId="2" fillId="2" borderId="0" xfId="1" applyFont="1" applyFill="1"/>
    <xf numFmtId="0" fontId="0" fillId="0" borderId="2" xfId="0" applyBorder="1"/>
    <xf numFmtId="164" fontId="0" fillId="3" borderId="5" xfId="0" applyNumberFormat="1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11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4" xfId="1" applyFont="1" applyBorder="1" applyAlignment="1"/>
    <xf numFmtId="0" fontId="4" fillId="0" borderId="0" xfId="0" applyFont="1"/>
    <xf numFmtId="44" fontId="0" fillId="3" borderId="0" xfId="1" applyFont="1" applyFill="1" applyBorder="1"/>
    <xf numFmtId="44" fontId="0" fillId="3" borderId="0" xfId="1" applyFont="1" applyFill="1" applyBorder="1" applyAlignment="1">
      <alignment horizontal="left" vertical="center"/>
    </xf>
    <xf numFmtId="44" fontId="0" fillId="3" borderId="9" xfId="1" applyFont="1" applyFill="1" applyBorder="1" applyAlignment="1">
      <alignment horizontal="left" vertical="center"/>
    </xf>
    <xf numFmtId="44" fontId="0" fillId="3" borderId="9" xfId="1" applyFont="1" applyFill="1" applyBorder="1"/>
    <xf numFmtId="44" fontId="0" fillId="3" borderId="11" xfId="1" applyFont="1" applyFill="1" applyBorder="1"/>
    <xf numFmtId="0" fontId="0" fillId="0" borderId="3" xfId="0" applyBorder="1" applyAlignment="1"/>
    <xf numFmtId="14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3" xfId="0" applyBorder="1"/>
    <xf numFmtId="0" fontId="3" fillId="0" borderId="3" xfId="0" applyFont="1" applyBorder="1"/>
    <xf numFmtId="0" fontId="7" fillId="0" borderId="0" xfId="0" applyFont="1"/>
    <xf numFmtId="44" fontId="0" fillId="0" borderId="1" xfId="1" applyFont="1" applyBorder="1" applyAlignment="1">
      <alignment horizontal="center"/>
    </xf>
    <xf numFmtId="44" fontId="0" fillId="0" borderId="0" xfId="0" applyNumberForma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164" fontId="3" fillId="3" borderId="5" xfId="0" applyNumberFormat="1" applyFont="1" applyFill="1" applyBorder="1"/>
    <xf numFmtId="44" fontId="0" fillId="3" borderId="11" xfId="1" applyFont="1" applyFill="1" applyBorder="1" applyAlignment="1">
      <alignment horizontal="left" vertical="center"/>
    </xf>
    <xf numFmtId="44" fontId="0" fillId="3" borderId="12" xfId="1" applyFont="1" applyFill="1" applyBorder="1" applyAlignment="1">
      <alignment horizontal="left" vertical="center"/>
    </xf>
    <xf numFmtId="0" fontId="11" fillId="0" borderId="3" xfId="2" applyBorder="1" applyAlignment="1" applyProtection="1"/>
    <xf numFmtId="0" fontId="0" fillId="0" borderId="4" xfId="0" applyBorder="1" applyAlignment="1"/>
    <xf numFmtId="0" fontId="8" fillId="5" borderId="0" xfId="0" applyFont="1" applyFill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2" borderId="0" xfId="0" applyFont="1" applyFill="1" applyAlignment="1">
      <alignment horizontal="center"/>
    </xf>
    <xf numFmtId="0" fontId="9" fillId="5" borderId="0" xfId="0" applyFont="1" applyFill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/>
    </xf>
    <xf numFmtId="44" fontId="6" fillId="4" borderId="0" xfId="1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3" xfId="2" applyBorder="1" applyAlignment="1" applyProtection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247644</xdr:colOff>
      <xdr:row>1</xdr:row>
      <xdr:rowOff>180959</xdr:rowOff>
    </xdr:from>
    <xdr:to>
      <xdr:col>2</xdr:col>
      <xdr:colOff>630900</xdr:colOff>
      <xdr:row>11</xdr:row>
      <xdr:rowOff>94518</xdr:rowOff>
    </xdr:to>
    <xdr:pic>
      <xdr:nvPicPr>
        <xdr:cNvPr id="2" name="Picture 1" descr="ECRU_logo_Counties_Feb_2014 LAR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44" y="419084"/>
          <a:ext cx="2135856" cy="22757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247644</xdr:colOff>
      <xdr:row>1</xdr:row>
      <xdr:rowOff>180959</xdr:rowOff>
    </xdr:from>
    <xdr:to>
      <xdr:col>2</xdr:col>
      <xdr:colOff>630900</xdr:colOff>
      <xdr:row>11</xdr:row>
      <xdr:rowOff>94518</xdr:rowOff>
    </xdr:to>
    <xdr:pic>
      <xdr:nvPicPr>
        <xdr:cNvPr id="2" name="Picture 1" descr="ECRU_logo_Counties_Feb_2014 LAR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44" y="419084"/>
          <a:ext cx="2135856" cy="22757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247644</xdr:colOff>
      <xdr:row>1</xdr:row>
      <xdr:rowOff>180959</xdr:rowOff>
    </xdr:from>
    <xdr:to>
      <xdr:col>2</xdr:col>
      <xdr:colOff>630900</xdr:colOff>
      <xdr:row>11</xdr:row>
      <xdr:rowOff>94518</xdr:rowOff>
    </xdr:to>
    <xdr:pic>
      <xdr:nvPicPr>
        <xdr:cNvPr id="2" name="Picture 1" descr="ECRU_logo_Counties_Feb_2014 LARG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44" y="419084"/>
          <a:ext cx="2135856" cy="22757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247644</xdr:colOff>
      <xdr:row>1</xdr:row>
      <xdr:rowOff>180959</xdr:rowOff>
    </xdr:from>
    <xdr:to>
      <xdr:col>2</xdr:col>
      <xdr:colOff>630900</xdr:colOff>
      <xdr:row>11</xdr:row>
      <xdr:rowOff>94518</xdr:rowOff>
    </xdr:to>
    <xdr:pic>
      <xdr:nvPicPr>
        <xdr:cNvPr id="2" name="Picture 1" descr="ECRU_logo_Counties_Feb_2014 LAR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44" y="419084"/>
          <a:ext cx="2135856" cy="22757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247644</xdr:colOff>
      <xdr:row>1</xdr:row>
      <xdr:rowOff>180959</xdr:rowOff>
    </xdr:from>
    <xdr:to>
      <xdr:col>2</xdr:col>
      <xdr:colOff>630900</xdr:colOff>
      <xdr:row>11</xdr:row>
      <xdr:rowOff>94518</xdr:rowOff>
    </xdr:to>
    <xdr:pic>
      <xdr:nvPicPr>
        <xdr:cNvPr id="2" name="Picture 1" descr="ECRU_logo_Counties_Feb_2014 LAR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44" y="419084"/>
          <a:ext cx="2135856" cy="22757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247644</xdr:colOff>
      <xdr:row>1</xdr:row>
      <xdr:rowOff>180959</xdr:rowOff>
    </xdr:from>
    <xdr:to>
      <xdr:col>2</xdr:col>
      <xdr:colOff>630900</xdr:colOff>
      <xdr:row>11</xdr:row>
      <xdr:rowOff>94518</xdr:rowOff>
    </xdr:to>
    <xdr:pic>
      <xdr:nvPicPr>
        <xdr:cNvPr id="2" name="Picture 1" descr="ECRU_logo_Counties_Feb_2014 LAR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44" y="419084"/>
          <a:ext cx="2135856" cy="22757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247644</xdr:colOff>
      <xdr:row>1</xdr:row>
      <xdr:rowOff>180959</xdr:rowOff>
    </xdr:from>
    <xdr:to>
      <xdr:col>2</xdr:col>
      <xdr:colOff>630900</xdr:colOff>
      <xdr:row>11</xdr:row>
      <xdr:rowOff>94518</xdr:rowOff>
    </xdr:to>
    <xdr:pic>
      <xdr:nvPicPr>
        <xdr:cNvPr id="2" name="Picture 1" descr="ECRU_logo_Counties_Feb_2014 LAR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44" y="419084"/>
          <a:ext cx="2135856" cy="22757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247644</xdr:colOff>
      <xdr:row>1</xdr:row>
      <xdr:rowOff>180959</xdr:rowOff>
    </xdr:from>
    <xdr:to>
      <xdr:col>2</xdr:col>
      <xdr:colOff>630900</xdr:colOff>
      <xdr:row>11</xdr:row>
      <xdr:rowOff>94518</xdr:rowOff>
    </xdr:to>
    <xdr:pic>
      <xdr:nvPicPr>
        <xdr:cNvPr id="2" name="Picture 1" descr="ECRU_logo_Counties_Feb_2014 LAR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44" y="419084"/>
          <a:ext cx="2135856" cy="22757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247644</xdr:colOff>
      <xdr:row>1</xdr:row>
      <xdr:rowOff>180959</xdr:rowOff>
    </xdr:from>
    <xdr:to>
      <xdr:col>2</xdr:col>
      <xdr:colOff>630900</xdr:colOff>
      <xdr:row>11</xdr:row>
      <xdr:rowOff>94518</xdr:rowOff>
    </xdr:to>
    <xdr:pic>
      <xdr:nvPicPr>
        <xdr:cNvPr id="2" name="Picture 1" descr="ECRU_logo_Counties_Feb_2014 LAR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44" y="419084"/>
          <a:ext cx="2135856" cy="22757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247644</xdr:colOff>
      <xdr:row>1</xdr:row>
      <xdr:rowOff>180959</xdr:rowOff>
    </xdr:from>
    <xdr:to>
      <xdr:col>2</xdr:col>
      <xdr:colOff>630900</xdr:colOff>
      <xdr:row>11</xdr:row>
      <xdr:rowOff>94518</xdr:rowOff>
    </xdr:to>
    <xdr:pic>
      <xdr:nvPicPr>
        <xdr:cNvPr id="2" name="Picture 1" descr="ECRU_logo_Counties_Feb_2014 LAR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44" y="419084"/>
          <a:ext cx="2135856" cy="22757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247644</xdr:colOff>
      <xdr:row>1</xdr:row>
      <xdr:rowOff>180959</xdr:rowOff>
    </xdr:from>
    <xdr:to>
      <xdr:col>2</xdr:col>
      <xdr:colOff>630900</xdr:colOff>
      <xdr:row>11</xdr:row>
      <xdr:rowOff>94518</xdr:rowOff>
    </xdr:to>
    <xdr:pic>
      <xdr:nvPicPr>
        <xdr:cNvPr id="2" name="Picture 1" descr="ECRU_logo_Counties_Feb_2014 LAR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44" y="419084"/>
          <a:ext cx="2135856" cy="22757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ECHonTreasurer@gmail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ECHonTreasurer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CHonTreasurer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CHonTreasurer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CHonTreasurer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ECHonTreasurer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ECHonTreasurer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ECHonTreasurer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ECHonTreasurer@g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ECHonTreasur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4"/>
  <sheetViews>
    <sheetView tabSelected="1" zoomScale="70" zoomScaleNormal="70" workbookViewId="0">
      <selection activeCell="J20" sqref="J20"/>
    </sheetView>
  </sheetViews>
  <sheetFormatPr defaultRowHeight="14.5" x14ac:dyDescent="0.35"/>
  <cols>
    <col min="1" max="1" width="10.54296875" style="1" customWidth="1"/>
    <col min="2" max="2" width="24.36328125" bestFit="1" customWidth="1"/>
    <col min="3" max="3" width="15.6328125" customWidth="1"/>
    <col min="4" max="4" width="2" customWidth="1"/>
    <col min="5" max="5" width="15.90625" customWidth="1"/>
    <col min="7" max="7" width="1.453125" customWidth="1"/>
    <col min="8" max="8" width="22.54296875" customWidth="1"/>
    <col min="9" max="9" width="1.6328125" customWidth="1"/>
    <col min="10" max="10" width="12.6328125" customWidth="1"/>
    <col min="11" max="11" width="1.6328125" customWidth="1"/>
    <col min="12" max="12" width="14.36328125" bestFit="1" customWidth="1"/>
    <col min="13" max="13" width="1.6328125" customWidth="1"/>
    <col min="14" max="14" width="19.08984375" customWidth="1"/>
    <col min="15" max="15" width="20.54296875" customWidth="1"/>
    <col min="16" max="16" width="17.08984375" customWidth="1"/>
  </cols>
  <sheetData>
    <row r="1" spans="1:18" ht="18.5" x14ac:dyDescent="0.3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8" ht="36" x14ac:dyDescent="0.8">
      <c r="E2" s="3" t="s">
        <v>157</v>
      </c>
    </row>
    <row r="4" spans="1:18" ht="18" customHeight="1" x14ac:dyDescent="0.35">
      <c r="E4" s="4" t="s">
        <v>1</v>
      </c>
      <c r="F4" s="85"/>
      <c r="G4" s="85"/>
      <c r="H4" s="86"/>
      <c r="J4" s="4" t="s">
        <v>4</v>
      </c>
      <c r="K4" s="37"/>
      <c r="L4" s="38"/>
      <c r="M4" s="85"/>
      <c r="N4" s="85"/>
      <c r="O4" s="85"/>
      <c r="P4" s="86"/>
    </row>
    <row r="5" spans="1:18" x14ac:dyDescent="0.35">
      <c r="E5" s="2"/>
      <c r="J5" s="2"/>
      <c r="L5" s="2"/>
    </row>
    <row r="6" spans="1:18" ht="18" customHeight="1" x14ac:dyDescent="0.35">
      <c r="E6" s="87" t="s">
        <v>2</v>
      </c>
      <c r="F6" s="90"/>
      <c r="G6" s="90"/>
      <c r="H6" s="91"/>
      <c r="J6" s="4" t="s">
        <v>5</v>
      </c>
      <c r="K6" s="37"/>
      <c r="L6" s="38"/>
      <c r="M6" s="85"/>
      <c r="N6" s="85"/>
      <c r="O6" s="85"/>
      <c r="P6" s="86"/>
    </row>
    <row r="7" spans="1:18" ht="18" customHeight="1" x14ac:dyDescent="0.35">
      <c r="E7" s="88"/>
      <c r="F7" s="92"/>
      <c r="G7" s="92"/>
      <c r="H7" s="93"/>
      <c r="J7" s="2"/>
      <c r="L7" s="2"/>
    </row>
    <row r="8" spans="1:18" ht="18" customHeight="1" x14ac:dyDescent="0.35">
      <c r="E8" s="89"/>
      <c r="F8" s="94"/>
      <c r="G8" s="94"/>
      <c r="H8" s="95"/>
      <c r="J8" s="2"/>
      <c r="L8" s="2"/>
      <c r="R8" s="24"/>
    </row>
    <row r="9" spans="1:18" x14ac:dyDescent="0.35">
      <c r="E9" s="2"/>
      <c r="J9" s="2"/>
      <c r="L9" s="2"/>
      <c r="R9" s="24"/>
    </row>
    <row r="10" spans="1:18" ht="18" customHeight="1" x14ac:dyDescent="0.35">
      <c r="E10" s="4" t="s">
        <v>3</v>
      </c>
      <c r="F10" s="85"/>
      <c r="G10" s="85"/>
      <c r="H10" s="86"/>
      <c r="J10" s="4" t="s">
        <v>6</v>
      </c>
      <c r="K10" s="37"/>
      <c r="L10" s="82"/>
      <c r="M10" s="82"/>
      <c r="N10" s="30"/>
      <c r="O10" s="30"/>
      <c r="P10" s="83"/>
      <c r="R10" s="24"/>
    </row>
    <row r="11" spans="1:18" x14ac:dyDescent="0.35">
      <c r="R11" s="24"/>
    </row>
    <row r="12" spans="1:18" ht="18" customHeight="1" x14ac:dyDescent="0.35">
      <c r="E12" s="4" t="s">
        <v>26</v>
      </c>
      <c r="F12" s="85"/>
      <c r="G12" s="85"/>
      <c r="H12" s="86"/>
      <c r="J12" s="4" t="s">
        <v>27</v>
      </c>
      <c r="K12" s="37"/>
      <c r="L12" s="38"/>
      <c r="M12" s="37"/>
      <c r="N12" s="85"/>
      <c r="O12" s="85"/>
      <c r="P12" s="86"/>
      <c r="R12" s="24"/>
    </row>
    <row r="14" spans="1:18" x14ac:dyDescent="0.3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</row>
    <row r="15" spans="1:18" x14ac:dyDescent="0.35">
      <c r="A15" s="99" t="s">
        <v>156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</row>
    <row r="16" spans="1:18" x14ac:dyDescent="0.35">
      <c r="A16" s="99" t="s">
        <v>31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</row>
    <row r="17" spans="1:18" x14ac:dyDescent="0.35">
      <c r="R17" s="24"/>
    </row>
    <row r="18" spans="1:18" x14ac:dyDescent="0.35">
      <c r="A18" s="5"/>
      <c r="B18" s="97" t="s">
        <v>8</v>
      </c>
      <c r="C18" s="9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R18" s="24"/>
    </row>
    <row r="19" spans="1:18" x14ac:dyDescent="0.35">
      <c r="A19" s="7" t="s">
        <v>7</v>
      </c>
      <c r="B19" s="76" t="s">
        <v>9</v>
      </c>
      <c r="C19" s="76" t="s">
        <v>10</v>
      </c>
      <c r="D19" s="6" t="s">
        <v>42</v>
      </c>
      <c r="E19" s="6"/>
      <c r="F19" s="6"/>
      <c r="G19" s="6"/>
      <c r="H19" s="6"/>
      <c r="I19" s="6"/>
      <c r="J19" s="76" t="s">
        <v>11</v>
      </c>
      <c r="K19" s="6"/>
      <c r="L19" s="76" t="s">
        <v>33</v>
      </c>
      <c r="M19" s="76"/>
      <c r="N19" s="77" t="s">
        <v>115</v>
      </c>
      <c r="O19" s="77" t="s">
        <v>116</v>
      </c>
      <c r="P19" s="77" t="s">
        <v>117</v>
      </c>
      <c r="R19" s="24"/>
    </row>
    <row r="20" spans="1:18" ht="18" customHeight="1" x14ac:dyDescent="0.35">
      <c r="A20" s="9"/>
      <c r="B20" s="10"/>
      <c r="C20" s="10"/>
      <c r="D20" s="96"/>
      <c r="E20" s="96"/>
      <c r="F20" s="96"/>
      <c r="G20" s="96"/>
      <c r="H20" s="96"/>
      <c r="I20" s="11"/>
      <c r="J20" s="21"/>
      <c r="K20" s="11"/>
      <c r="L20" s="40"/>
      <c r="M20" s="11"/>
      <c r="N20" s="22"/>
      <c r="O20" s="78"/>
      <c r="P20" s="23">
        <f>+J20*0.3+L20</f>
        <v>0</v>
      </c>
      <c r="R20" s="24"/>
    </row>
    <row r="21" spans="1:18" ht="18" customHeight="1" x14ac:dyDescent="0.35">
      <c r="A21" s="9"/>
      <c r="B21" s="10"/>
      <c r="C21" s="10"/>
      <c r="D21" s="96"/>
      <c r="E21" s="96"/>
      <c r="F21" s="96"/>
      <c r="G21" s="96"/>
      <c r="H21" s="96"/>
      <c r="I21" s="11"/>
      <c r="J21" s="21"/>
      <c r="K21" s="11"/>
      <c r="L21" s="40"/>
      <c r="M21" s="11"/>
      <c r="N21" s="22"/>
      <c r="O21" s="78"/>
      <c r="P21" s="23">
        <f t="shared" ref="P21:P39" si="0">+J21*0.3+L21</f>
        <v>0</v>
      </c>
    </row>
    <row r="22" spans="1:18" ht="18" customHeight="1" x14ac:dyDescent="0.35">
      <c r="A22" s="9"/>
      <c r="B22" s="10"/>
      <c r="C22" s="10"/>
      <c r="D22" s="96"/>
      <c r="E22" s="96"/>
      <c r="F22" s="96"/>
      <c r="G22" s="96"/>
      <c r="H22" s="96"/>
      <c r="I22" s="11"/>
      <c r="J22" s="21"/>
      <c r="K22" s="11"/>
      <c r="L22" s="40"/>
      <c r="M22" s="11"/>
      <c r="N22" s="22"/>
      <c r="O22" s="78"/>
      <c r="P22" s="23">
        <f t="shared" si="0"/>
        <v>0</v>
      </c>
    </row>
    <row r="23" spans="1:18" ht="18" customHeight="1" x14ac:dyDescent="0.35">
      <c r="A23" s="9"/>
      <c r="B23" s="10"/>
      <c r="C23" s="10"/>
      <c r="D23" s="96"/>
      <c r="E23" s="96"/>
      <c r="F23" s="96"/>
      <c r="G23" s="96"/>
      <c r="H23" s="96"/>
      <c r="I23" s="11"/>
      <c r="J23" s="21"/>
      <c r="K23" s="11"/>
      <c r="L23" s="40"/>
      <c r="M23" s="11"/>
      <c r="N23" s="22"/>
      <c r="O23" s="78"/>
      <c r="P23" s="23">
        <f t="shared" si="0"/>
        <v>0</v>
      </c>
      <c r="R23" s="39"/>
    </row>
    <row r="24" spans="1:18" ht="18" customHeight="1" x14ac:dyDescent="0.35">
      <c r="A24" s="9"/>
      <c r="B24" s="10"/>
      <c r="C24" s="10"/>
      <c r="D24" s="96"/>
      <c r="E24" s="96"/>
      <c r="F24" s="96"/>
      <c r="G24" s="96"/>
      <c r="H24" s="96"/>
      <c r="I24" s="11"/>
      <c r="J24" s="21"/>
      <c r="K24" s="11"/>
      <c r="L24" s="40"/>
      <c r="M24" s="11"/>
      <c r="N24" s="22"/>
      <c r="O24" s="78"/>
      <c r="P24" s="23">
        <f t="shared" si="0"/>
        <v>0</v>
      </c>
      <c r="R24" s="39"/>
    </row>
    <row r="25" spans="1:18" ht="18" customHeight="1" x14ac:dyDescent="0.35">
      <c r="A25" s="9"/>
      <c r="B25" s="10"/>
      <c r="C25" s="10"/>
      <c r="D25" s="96"/>
      <c r="E25" s="96"/>
      <c r="F25" s="96"/>
      <c r="G25" s="96"/>
      <c r="H25" s="96"/>
      <c r="I25" s="11"/>
      <c r="J25" s="21"/>
      <c r="K25" s="11"/>
      <c r="L25" s="40"/>
      <c r="M25" s="11"/>
      <c r="N25" s="22"/>
      <c r="O25" s="78"/>
      <c r="P25" s="23">
        <f t="shared" si="0"/>
        <v>0</v>
      </c>
      <c r="R25" s="39"/>
    </row>
    <row r="26" spans="1:18" ht="18" customHeight="1" x14ac:dyDescent="0.35">
      <c r="A26" s="9"/>
      <c r="B26" s="10"/>
      <c r="C26" s="10"/>
      <c r="D26" s="96"/>
      <c r="E26" s="96"/>
      <c r="F26" s="96"/>
      <c r="G26" s="96"/>
      <c r="H26" s="96"/>
      <c r="I26" s="11"/>
      <c r="J26" s="21"/>
      <c r="K26" s="11"/>
      <c r="L26" s="40"/>
      <c r="M26" s="11"/>
      <c r="N26" s="22"/>
      <c r="O26" s="78"/>
      <c r="P26" s="23">
        <f t="shared" si="0"/>
        <v>0</v>
      </c>
      <c r="R26" s="39"/>
    </row>
    <row r="27" spans="1:18" ht="18" customHeight="1" x14ac:dyDescent="0.35">
      <c r="A27" s="9"/>
      <c r="B27" s="10"/>
      <c r="C27" s="10"/>
      <c r="D27" s="96"/>
      <c r="E27" s="96"/>
      <c r="F27" s="96"/>
      <c r="G27" s="96"/>
      <c r="H27" s="96"/>
      <c r="I27" s="11"/>
      <c r="J27" s="21"/>
      <c r="K27" s="11"/>
      <c r="L27" s="40"/>
      <c r="M27" s="11"/>
      <c r="N27" s="22"/>
      <c r="O27" s="78"/>
      <c r="P27" s="23">
        <f t="shared" si="0"/>
        <v>0</v>
      </c>
      <c r="R27" s="39"/>
    </row>
    <row r="28" spans="1:18" ht="18" customHeight="1" x14ac:dyDescent="0.35">
      <c r="A28" s="9"/>
      <c r="B28" s="10"/>
      <c r="C28" s="10"/>
      <c r="D28" s="96"/>
      <c r="E28" s="96"/>
      <c r="F28" s="96"/>
      <c r="G28" s="96"/>
      <c r="H28" s="96"/>
      <c r="I28" s="11"/>
      <c r="J28" s="21"/>
      <c r="K28" s="11"/>
      <c r="L28" s="40"/>
      <c r="M28" s="11"/>
      <c r="N28" s="22"/>
      <c r="O28" s="78"/>
      <c r="P28" s="23">
        <f t="shared" si="0"/>
        <v>0</v>
      </c>
      <c r="R28" s="39"/>
    </row>
    <row r="29" spans="1:18" ht="18" customHeight="1" x14ac:dyDescent="0.35">
      <c r="A29" s="9"/>
      <c r="B29" s="10"/>
      <c r="C29" s="10"/>
      <c r="D29" s="96"/>
      <c r="E29" s="96"/>
      <c r="F29" s="96"/>
      <c r="G29" s="96"/>
      <c r="H29" s="96"/>
      <c r="I29" s="11"/>
      <c r="J29" s="21"/>
      <c r="K29" s="11"/>
      <c r="L29" s="40"/>
      <c r="M29" s="11"/>
      <c r="N29" s="22"/>
      <c r="O29" s="78"/>
      <c r="P29" s="23">
        <f t="shared" si="0"/>
        <v>0</v>
      </c>
    </row>
    <row r="30" spans="1:18" ht="18" customHeight="1" x14ac:dyDescent="0.35">
      <c r="A30" s="9"/>
      <c r="B30" s="10"/>
      <c r="C30" s="10"/>
      <c r="D30" s="96"/>
      <c r="E30" s="96"/>
      <c r="F30" s="96"/>
      <c r="G30" s="96"/>
      <c r="H30" s="96"/>
      <c r="I30" s="11"/>
      <c r="J30" s="21"/>
      <c r="K30" s="11"/>
      <c r="L30" s="40"/>
      <c r="M30" s="11"/>
      <c r="N30" s="22"/>
      <c r="O30" s="78"/>
      <c r="P30" s="23">
        <f t="shared" si="0"/>
        <v>0</v>
      </c>
      <c r="R30" s="24"/>
    </row>
    <row r="31" spans="1:18" ht="18" customHeight="1" x14ac:dyDescent="0.35">
      <c r="A31" s="9"/>
      <c r="B31" s="10"/>
      <c r="C31" s="10"/>
      <c r="D31" s="96"/>
      <c r="E31" s="96"/>
      <c r="F31" s="96"/>
      <c r="G31" s="96"/>
      <c r="H31" s="96"/>
      <c r="I31" s="11"/>
      <c r="J31" s="21"/>
      <c r="K31" s="11"/>
      <c r="L31" s="40"/>
      <c r="M31" s="11"/>
      <c r="N31" s="22"/>
      <c r="O31" s="78"/>
      <c r="P31" s="23">
        <f t="shared" si="0"/>
        <v>0</v>
      </c>
    </row>
    <row r="32" spans="1:18" ht="18" customHeight="1" x14ac:dyDescent="0.35">
      <c r="A32" s="9"/>
      <c r="B32" s="10"/>
      <c r="C32" s="10"/>
      <c r="D32" s="96"/>
      <c r="E32" s="96"/>
      <c r="F32" s="96"/>
      <c r="G32" s="96"/>
      <c r="H32" s="96"/>
      <c r="I32" s="11"/>
      <c r="J32" s="21"/>
      <c r="K32" s="11"/>
      <c r="L32" s="40"/>
      <c r="M32" s="11"/>
      <c r="N32" s="22"/>
      <c r="O32" s="78"/>
      <c r="P32" s="23">
        <f t="shared" si="0"/>
        <v>0</v>
      </c>
    </row>
    <row r="33" spans="1:18" ht="18" customHeight="1" x14ac:dyDescent="0.35">
      <c r="A33" s="9"/>
      <c r="B33" s="10"/>
      <c r="C33" s="10"/>
      <c r="D33" s="96"/>
      <c r="E33" s="96"/>
      <c r="F33" s="96"/>
      <c r="G33" s="96"/>
      <c r="H33" s="96"/>
      <c r="I33" s="11"/>
      <c r="J33" s="21"/>
      <c r="K33" s="11"/>
      <c r="L33" s="40"/>
      <c r="M33" s="11"/>
      <c r="N33" s="22"/>
      <c r="O33" s="78"/>
      <c r="P33" s="23">
        <f t="shared" si="0"/>
        <v>0</v>
      </c>
      <c r="R33" s="24"/>
    </row>
    <row r="34" spans="1:18" ht="18" customHeight="1" x14ac:dyDescent="0.35">
      <c r="A34" s="9"/>
      <c r="B34" s="31"/>
      <c r="C34" s="10"/>
      <c r="D34" s="96"/>
      <c r="E34" s="96"/>
      <c r="F34" s="96"/>
      <c r="G34" s="96"/>
      <c r="H34" s="96"/>
      <c r="I34" s="11"/>
      <c r="J34" s="21"/>
      <c r="K34" s="11"/>
      <c r="L34" s="40"/>
      <c r="M34" s="11"/>
      <c r="N34" s="22"/>
      <c r="O34" s="78"/>
      <c r="P34" s="23">
        <f t="shared" si="0"/>
        <v>0</v>
      </c>
      <c r="R34" s="24"/>
    </row>
    <row r="35" spans="1:18" ht="18" customHeight="1" x14ac:dyDescent="0.35">
      <c r="A35" s="9"/>
      <c r="B35" s="10"/>
      <c r="C35" s="10"/>
      <c r="D35" s="96"/>
      <c r="E35" s="96"/>
      <c r="F35" s="96"/>
      <c r="G35" s="96"/>
      <c r="H35" s="96"/>
      <c r="I35" s="11"/>
      <c r="J35" s="21"/>
      <c r="K35" s="11"/>
      <c r="L35" s="40"/>
      <c r="M35" s="11"/>
      <c r="N35" s="22"/>
      <c r="O35" s="78"/>
      <c r="P35" s="23">
        <f t="shared" si="0"/>
        <v>0</v>
      </c>
      <c r="R35" s="39"/>
    </row>
    <row r="36" spans="1:18" ht="18" customHeight="1" x14ac:dyDescent="0.35">
      <c r="A36" s="9"/>
      <c r="B36" s="10"/>
      <c r="C36" s="10"/>
      <c r="D36" s="96"/>
      <c r="E36" s="96"/>
      <c r="F36" s="96"/>
      <c r="G36" s="96"/>
      <c r="H36" s="96"/>
      <c r="I36" s="11"/>
      <c r="J36" s="21"/>
      <c r="K36" s="11"/>
      <c r="L36" s="40"/>
      <c r="M36" s="11"/>
      <c r="N36" s="22"/>
      <c r="O36" s="78"/>
      <c r="P36" s="23">
        <f t="shared" si="0"/>
        <v>0</v>
      </c>
      <c r="R36" s="39"/>
    </row>
    <row r="37" spans="1:18" ht="18" customHeight="1" x14ac:dyDescent="0.35">
      <c r="A37" s="9"/>
      <c r="B37" s="10"/>
      <c r="C37" s="10"/>
      <c r="D37" s="96"/>
      <c r="E37" s="96"/>
      <c r="F37" s="96"/>
      <c r="G37" s="96"/>
      <c r="H37" s="96"/>
      <c r="I37" s="11"/>
      <c r="J37" s="21"/>
      <c r="K37" s="11"/>
      <c r="L37" s="40"/>
      <c r="M37" s="11"/>
      <c r="N37" s="22"/>
      <c r="O37" s="78"/>
      <c r="P37" s="23">
        <f t="shared" si="0"/>
        <v>0</v>
      </c>
    </row>
    <row r="38" spans="1:18" ht="18" customHeight="1" x14ac:dyDescent="0.35">
      <c r="A38" s="9"/>
      <c r="B38" s="10"/>
      <c r="C38" s="10"/>
      <c r="D38" s="96"/>
      <c r="E38" s="96"/>
      <c r="F38" s="96"/>
      <c r="G38" s="96"/>
      <c r="H38" s="96"/>
      <c r="I38" s="11"/>
      <c r="J38" s="21"/>
      <c r="K38" s="11"/>
      <c r="L38" s="40"/>
      <c r="M38" s="11"/>
      <c r="N38" s="22"/>
      <c r="O38" s="78"/>
      <c r="P38" s="23">
        <f t="shared" si="0"/>
        <v>0</v>
      </c>
    </row>
    <row r="39" spans="1:18" ht="18" customHeight="1" x14ac:dyDescent="0.35">
      <c r="A39" s="9"/>
      <c r="B39" s="10"/>
      <c r="C39" s="10"/>
      <c r="D39" s="96"/>
      <c r="E39" s="96"/>
      <c r="F39" s="96"/>
      <c r="G39" s="96"/>
      <c r="H39" s="96"/>
      <c r="I39" s="11"/>
      <c r="J39" s="21"/>
      <c r="K39" s="11"/>
      <c r="L39" s="40"/>
      <c r="M39" s="11"/>
      <c r="N39" s="22"/>
      <c r="O39" s="78"/>
      <c r="P39" s="23">
        <f t="shared" si="0"/>
        <v>0</v>
      </c>
    </row>
    <row r="40" spans="1:18" ht="20.25" customHeight="1" x14ac:dyDescent="0.35">
      <c r="G40" s="100" t="s">
        <v>14</v>
      </c>
      <c r="H40" s="100"/>
      <c r="I40" s="6"/>
      <c r="J40" s="6">
        <f>SUM(J20:J39)</f>
        <v>0</v>
      </c>
      <c r="K40" s="6"/>
      <c r="L40" s="12">
        <f>SUM(L20:L39)</f>
        <v>0</v>
      </c>
      <c r="M40" s="6"/>
      <c r="N40" s="6" t="s">
        <v>15</v>
      </c>
      <c r="O40" s="6"/>
      <c r="P40" s="12">
        <f>SUM(P20:P39)</f>
        <v>0</v>
      </c>
    </row>
    <row r="41" spans="1:18" x14ac:dyDescent="0.35">
      <c r="N41" s="101" t="str">
        <f>IF(P40=SUM(C48:C54,J48:J54,P48:P54),"","Please complete analysis!")</f>
        <v/>
      </c>
      <c r="O41" s="101"/>
      <c r="P41" s="101"/>
    </row>
    <row r="43" spans="1:18" ht="18" customHeight="1" x14ac:dyDescent="0.35">
      <c r="A43" s="4" t="s">
        <v>16</v>
      </c>
      <c r="B43" s="72"/>
      <c r="C43" s="72"/>
      <c r="D43" s="73"/>
      <c r="F43" s="13" t="s">
        <v>7</v>
      </c>
      <c r="G43" s="74"/>
      <c r="H43" s="75"/>
      <c r="P43" s="41"/>
    </row>
    <row r="44" spans="1:18" x14ac:dyDescent="0.35">
      <c r="P44" s="41"/>
    </row>
    <row r="45" spans="1:18" x14ac:dyDescent="0.35">
      <c r="A45" s="4" t="s">
        <v>32</v>
      </c>
      <c r="B45" s="85"/>
      <c r="C45" s="85"/>
      <c r="D45" s="86"/>
      <c r="F45" s="13" t="s">
        <v>7</v>
      </c>
      <c r="G45" s="102"/>
      <c r="H45" s="103"/>
    </row>
    <row r="47" spans="1:18" x14ac:dyDescent="0.35">
      <c r="A47" s="79" t="s">
        <v>17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6"/>
    </row>
    <row r="48" spans="1:18" x14ac:dyDescent="0.35">
      <c r="A48" s="17" t="s">
        <v>119</v>
      </c>
      <c r="B48" s="18" t="s">
        <v>118</v>
      </c>
      <c r="C48" s="26">
        <f>SUMIF($N$20:$N$39,A48,$P$20:$P$39)</f>
        <v>0</v>
      </c>
      <c r="D48" s="18"/>
      <c r="E48" s="18" t="s">
        <v>130</v>
      </c>
      <c r="F48" s="26" t="s">
        <v>129</v>
      </c>
      <c r="G48" s="18"/>
      <c r="H48" s="18"/>
      <c r="I48" s="18"/>
      <c r="J48" s="26">
        <f>SUMIF($N$20:$N$39,E48,$P$20:$P$39)</f>
        <v>0</v>
      </c>
      <c r="K48" s="18"/>
      <c r="L48" s="26" t="s">
        <v>144</v>
      </c>
      <c r="M48" s="18"/>
      <c r="N48" s="18" t="s">
        <v>143</v>
      </c>
      <c r="O48" s="18"/>
      <c r="P48" s="27">
        <f>SUMIF($N$20:$N$39,L48,$P$20:$P$39)</f>
        <v>0</v>
      </c>
    </row>
    <row r="49" spans="1:16" x14ac:dyDescent="0.35">
      <c r="A49" s="17" t="s">
        <v>121</v>
      </c>
      <c r="B49" s="18" t="s">
        <v>120</v>
      </c>
      <c r="C49" s="26">
        <f>SUMIF($N$20:$N$39,A49,$P$20:$P$39)</f>
        <v>0</v>
      </c>
      <c r="D49" s="18"/>
      <c r="E49" s="18" t="s">
        <v>132</v>
      </c>
      <c r="F49" s="26" t="s">
        <v>131</v>
      </c>
      <c r="G49" s="18"/>
      <c r="H49" s="18"/>
      <c r="I49" s="18"/>
      <c r="J49" s="26">
        <f t="shared" ref="J49:J53" si="1">SUMIF($N$20:$N$39,E49,$P$20:$P$39)</f>
        <v>0</v>
      </c>
      <c r="K49" s="18"/>
      <c r="L49" s="26" t="s">
        <v>146</v>
      </c>
      <c r="M49" s="18"/>
      <c r="N49" s="18" t="s">
        <v>145</v>
      </c>
      <c r="O49" s="18"/>
      <c r="P49" s="27">
        <f t="shared" ref="P49:P54" si="2">SUMIF($N$20:$N$39,L49,$P$20:$P$39)</f>
        <v>0</v>
      </c>
    </row>
    <row r="50" spans="1:16" x14ac:dyDescent="0.35">
      <c r="A50" s="17" t="s">
        <v>122</v>
      </c>
      <c r="B50" s="18" t="s">
        <v>22</v>
      </c>
      <c r="C50" s="26">
        <f t="shared" ref="C50:C53" si="3">SUMIF($N$20:$N$39,A50,$P$20:$P$39)</f>
        <v>0</v>
      </c>
      <c r="D50" s="18"/>
      <c r="E50" s="18" t="s">
        <v>134</v>
      </c>
      <c r="F50" s="26" t="s">
        <v>133</v>
      </c>
      <c r="G50" s="18"/>
      <c r="H50" s="18"/>
      <c r="I50" s="18"/>
      <c r="J50" s="26">
        <f t="shared" si="1"/>
        <v>0</v>
      </c>
      <c r="K50" s="18"/>
      <c r="L50" s="26" t="s">
        <v>148</v>
      </c>
      <c r="M50" s="18"/>
      <c r="N50" s="18" t="s">
        <v>147</v>
      </c>
      <c r="O50" s="18"/>
      <c r="P50" s="27">
        <f t="shared" si="2"/>
        <v>0</v>
      </c>
    </row>
    <row r="51" spans="1:16" x14ac:dyDescent="0.35">
      <c r="A51" s="17" t="s">
        <v>123</v>
      </c>
      <c r="B51" s="18" t="s">
        <v>24</v>
      </c>
      <c r="C51" s="26">
        <f t="shared" si="3"/>
        <v>0</v>
      </c>
      <c r="D51" s="18"/>
      <c r="E51" s="18" t="s">
        <v>136</v>
      </c>
      <c r="F51" s="26" t="s">
        <v>135</v>
      </c>
      <c r="G51" s="18"/>
      <c r="H51" s="18"/>
      <c r="I51" s="18"/>
      <c r="J51" s="26">
        <f t="shared" si="1"/>
        <v>0</v>
      </c>
      <c r="K51" s="18"/>
      <c r="L51" s="26" t="s">
        <v>149</v>
      </c>
      <c r="M51" s="18"/>
      <c r="N51" s="18" t="s">
        <v>23</v>
      </c>
      <c r="O51" s="18"/>
      <c r="P51" s="27">
        <f t="shared" si="2"/>
        <v>0</v>
      </c>
    </row>
    <row r="52" spans="1:16" x14ac:dyDescent="0.35">
      <c r="A52" s="17" t="s">
        <v>125</v>
      </c>
      <c r="B52" s="18" t="s">
        <v>124</v>
      </c>
      <c r="C52" s="26">
        <f t="shared" si="3"/>
        <v>0</v>
      </c>
      <c r="D52" s="18"/>
      <c r="E52" s="18" t="s">
        <v>138</v>
      </c>
      <c r="F52" s="26" t="s">
        <v>137</v>
      </c>
      <c r="G52" s="18"/>
      <c r="H52" s="18"/>
      <c r="I52" s="18"/>
      <c r="J52" s="26">
        <f t="shared" si="1"/>
        <v>0</v>
      </c>
      <c r="K52" s="18"/>
      <c r="L52" s="26" t="s">
        <v>151</v>
      </c>
      <c r="M52" s="18"/>
      <c r="N52" s="18" t="s">
        <v>150</v>
      </c>
      <c r="O52" s="18"/>
      <c r="P52" s="27">
        <f t="shared" si="2"/>
        <v>0</v>
      </c>
    </row>
    <row r="53" spans="1:16" x14ac:dyDescent="0.35">
      <c r="A53" s="17" t="s">
        <v>127</v>
      </c>
      <c r="B53" s="18" t="s">
        <v>126</v>
      </c>
      <c r="C53" s="26">
        <f t="shared" si="3"/>
        <v>0</v>
      </c>
      <c r="D53" s="18"/>
      <c r="E53" s="18" t="s">
        <v>140</v>
      </c>
      <c r="F53" s="26" t="s">
        <v>139</v>
      </c>
      <c r="G53" s="18"/>
      <c r="H53" s="18"/>
      <c r="I53" s="18"/>
      <c r="J53" s="26">
        <f t="shared" si="1"/>
        <v>0</v>
      </c>
      <c r="K53" s="18"/>
      <c r="L53" s="26" t="s">
        <v>153</v>
      </c>
      <c r="M53" s="18"/>
      <c r="N53" s="18" t="s">
        <v>152</v>
      </c>
      <c r="O53" s="18"/>
      <c r="P53" s="27">
        <f t="shared" si="2"/>
        <v>0</v>
      </c>
    </row>
    <row r="54" spans="1:16" x14ac:dyDescent="0.35">
      <c r="A54" s="19" t="s">
        <v>128</v>
      </c>
      <c r="B54" s="20" t="s">
        <v>12</v>
      </c>
      <c r="C54" s="80">
        <f t="shared" ref="C54" si="4">SUMIF($N$20:$N$39,A54,$P$20:$P$39)</f>
        <v>0</v>
      </c>
      <c r="D54" s="20"/>
      <c r="E54" s="20" t="s">
        <v>142</v>
      </c>
      <c r="F54" s="80" t="s">
        <v>141</v>
      </c>
      <c r="G54" s="20"/>
      <c r="H54" s="20"/>
      <c r="I54" s="20"/>
      <c r="J54" s="80">
        <v>0</v>
      </c>
      <c r="K54" s="20"/>
      <c r="L54" s="80" t="s">
        <v>154</v>
      </c>
      <c r="M54" s="20"/>
      <c r="N54" s="20" t="s">
        <v>155</v>
      </c>
      <c r="O54" s="20"/>
      <c r="P54" s="81">
        <f t="shared" si="2"/>
        <v>0</v>
      </c>
    </row>
  </sheetData>
  <sheetProtection selectLockedCells="1" selectUnlockedCells="1"/>
  <mergeCells count="37">
    <mergeCell ref="D38:H38"/>
    <mergeCell ref="D39:H39"/>
    <mergeCell ref="G40:H40"/>
    <mergeCell ref="N41:P41"/>
    <mergeCell ref="B45:D45"/>
    <mergeCell ref="G45:H45"/>
    <mergeCell ref="D37:H37"/>
    <mergeCell ref="D36:H36"/>
    <mergeCell ref="D20:H20"/>
    <mergeCell ref="D21:H21"/>
    <mergeCell ref="D22:H22"/>
    <mergeCell ref="D28:H28"/>
    <mergeCell ref="D29:H29"/>
    <mergeCell ref="D30:H30"/>
    <mergeCell ref="D23:H23"/>
    <mergeCell ref="D24:H24"/>
    <mergeCell ref="D25:H25"/>
    <mergeCell ref="D26:H26"/>
    <mergeCell ref="D31:H31"/>
    <mergeCell ref="D32:H32"/>
    <mergeCell ref="D33:H33"/>
    <mergeCell ref="D34:H34"/>
    <mergeCell ref="D35:H35"/>
    <mergeCell ref="F10:H10"/>
    <mergeCell ref="F12:H12"/>
    <mergeCell ref="N12:P12"/>
    <mergeCell ref="B18:C18"/>
    <mergeCell ref="D27:H27"/>
    <mergeCell ref="A14:P14"/>
    <mergeCell ref="A15:P15"/>
    <mergeCell ref="A16:P16"/>
    <mergeCell ref="A1:P1"/>
    <mergeCell ref="F4:H4"/>
    <mergeCell ref="E6:E8"/>
    <mergeCell ref="F6:H8"/>
    <mergeCell ref="M6:P6"/>
    <mergeCell ref="M4:P4"/>
  </mergeCells>
  <dataValidations count="2">
    <dataValidation type="list" allowBlank="1" showInputMessage="1" showErrorMessage="1" sqref="N20:N39" xr:uid="{5E1F39A0-9492-4621-8F0D-7D9248231E43}">
      <formula1>#REF!</formula1>
    </dataValidation>
    <dataValidation type="list" allowBlank="1" showInputMessage="1" showErrorMessage="1" sqref="O20:O39" xr:uid="{AEC99A55-9D2B-44CD-94B2-B9F758214EB7}">
      <formula1>#REF!</formula1>
    </dataValidation>
  </dataValidations>
  <printOptions horizontalCentered="1"/>
  <pageMargins left="0.70866141732283472" right="0.70866141732283472" top="0.43307086614173229" bottom="0.43307086614173229" header="0.31496062992125984" footer="0.31496062992125984"/>
  <pageSetup paperSize="9" scale="5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8"/>
  <sheetViews>
    <sheetView topLeftCell="A12" zoomScaleNormal="100" workbookViewId="0">
      <selection activeCell="B43" sqref="B43:B44"/>
    </sheetView>
  </sheetViews>
  <sheetFormatPr defaultRowHeight="14.5" x14ac:dyDescent="0.35"/>
  <cols>
    <col min="1" max="1" width="10.54296875" style="1" customWidth="1"/>
    <col min="2" max="3" width="15.6328125" customWidth="1"/>
    <col min="4" max="4" width="2" customWidth="1"/>
    <col min="5" max="5" width="15.90625" customWidth="1"/>
    <col min="7" max="7" width="1.453125" customWidth="1"/>
    <col min="8" max="8" width="22.54296875" customWidth="1"/>
    <col min="9" max="9" width="1.6328125" customWidth="1"/>
    <col min="11" max="11" width="1.6328125" customWidth="1"/>
    <col min="13" max="13" width="1.6328125" customWidth="1"/>
    <col min="14" max="14" width="20.08984375" customWidth="1"/>
    <col min="15" max="15" width="17.08984375" customWidth="1"/>
  </cols>
  <sheetData>
    <row r="1" spans="1:17" ht="18.5" x14ac:dyDescent="0.3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7" ht="36" x14ac:dyDescent="0.8">
      <c r="E2" s="3" t="s">
        <v>0</v>
      </c>
    </row>
    <row r="4" spans="1:17" ht="18" customHeight="1" x14ac:dyDescent="0.35">
      <c r="E4" s="4" t="s">
        <v>1</v>
      </c>
      <c r="F4" s="85" t="s">
        <v>36</v>
      </c>
      <c r="G4" s="85"/>
      <c r="H4" s="86"/>
      <c r="J4" s="4" t="s">
        <v>4</v>
      </c>
      <c r="K4" s="37"/>
      <c r="L4" s="38"/>
      <c r="M4" s="85" t="s">
        <v>39</v>
      </c>
      <c r="N4" s="85"/>
      <c r="O4" s="86"/>
    </row>
    <row r="5" spans="1:17" x14ac:dyDescent="0.35">
      <c r="E5" s="2"/>
      <c r="J5" s="2"/>
      <c r="L5" s="2"/>
    </row>
    <row r="6" spans="1:17" ht="18" customHeight="1" x14ac:dyDescent="0.35">
      <c r="E6" s="87" t="s">
        <v>2</v>
      </c>
      <c r="F6" s="90" t="s">
        <v>37</v>
      </c>
      <c r="G6" s="90"/>
      <c r="H6" s="91"/>
      <c r="J6" s="4" t="s">
        <v>5</v>
      </c>
      <c r="K6" s="37"/>
      <c r="L6" s="38"/>
      <c r="M6" s="85" t="s">
        <v>40</v>
      </c>
      <c r="N6" s="85"/>
      <c r="O6" s="86"/>
    </row>
    <row r="7" spans="1:17" ht="18" customHeight="1" x14ac:dyDescent="0.35">
      <c r="E7" s="88"/>
      <c r="F7" s="104"/>
      <c r="G7" s="104"/>
      <c r="H7" s="93"/>
      <c r="J7" s="2"/>
      <c r="L7" s="2"/>
    </row>
    <row r="8" spans="1:17" ht="18" customHeight="1" x14ac:dyDescent="0.35">
      <c r="E8" s="89"/>
      <c r="F8" s="94"/>
      <c r="G8" s="94"/>
      <c r="H8" s="95"/>
      <c r="J8" s="2"/>
      <c r="L8" s="2"/>
      <c r="Q8" s="24" t="s">
        <v>20</v>
      </c>
    </row>
    <row r="9" spans="1:17" x14ac:dyDescent="0.35">
      <c r="E9" s="2"/>
      <c r="J9" s="2"/>
      <c r="L9" s="2"/>
      <c r="Q9" s="24" t="s">
        <v>22</v>
      </c>
    </row>
    <row r="10" spans="1:17" ht="18" customHeight="1" x14ac:dyDescent="0.35">
      <c r="E10" s="4" t="s">
        <v>3</v>
      </c>
      <c r="F10" s="85" t="s">
        <v>38</v>
      </c>
      <c r="G10" s="85"/>
      <c r="H10" s="86"/>
      <c r="J10" s="4" t="s">
        <v>6</v>
      </c>
      <c r="K10" s="37"/>
      <c r="L10" s="38"/>
      <c r="M10" s="105" t="s">
        <v>41</v>
      </c>
      <c r="N10" s="85"/>
      <c r="O10" s="86"/>
      <c r="Q10" s="24" t="s">
        <v>24</v>
      </c>
    </row>
    <row r="11" spans="1:17" x14ac:dyDescent="0.35">
      <c r="Q11" s="24" t="s">
        <v>34</v>
      </c>
    </row>
    <row r="12" spans="1:17" ht="18" customHeight="1" x14ac:dyDescent="0.35">
      <c r="E12" s="4" t="s">
        <v>26</v>
      </c>
      <c r="F12" s="85"/>
      <c r="G12" s="85"/>
      <c r="H12" s="86"/>
      <c r="J12" s="4" t="s">
        <v>27</v>
      </c>
      <c r="K12" s="37"/>
      <c r="L12" s="38"/>
      <c r="M12" s="30"/>
      <c r="N12" s="85"/>
      <c r="O12" s="86"/>
      <c r="Q12" s="24" t="s">
        <v>28</v>
      </c>
    </row>
    <row r="13" spans="1:17" x14ac:dyDescent="0.35">
      <c r="Q13" s="24" t="s">
        <v>12</v>
      </c>
    </row>
    <row r="14" spans="1:17" x14ac:dyDescent="0.35">
      <c r="A14" s="5"/>
      <c r="B14" s="97" t="s">
        <v>8</v>
      </c>
      <c r="C14" s="9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Q14" s="24" t="s">
        <v>25</v>
      </c>
    </row>
    <row r="15" spans="1:17" x14ac:dyDescent="0.35">
      <c r="A15" s="7" t="s">
        <v>7</v>
      </c>
      <c r="B15" s="44" t="s">
        <v>9</v>
      </c>
      <c r="C15" s="44" t="s">
        <v>10</v>
      </c>
      <c r="D15" s="6" t="s">
        <v>42</v>
      </c>
      <c r="E15" s="6"/>
      <c r="F15" s="6"/>
      <c r="G15" s="6"/>
      <c r="H15" s="6"/>
      <c r="I15" s="6"/>
      <c r="J15" s="44" t="s">
        <v>11</v>
      </c>
      <c r="K15" s="6"/>
      <c r="L15" s="44" t="s">
        <v>33</v>
      </c>
      <c r="M15" s="44"/>
      <c r="N15" s="97" t="s">
        <v>35</v>
      </c>
      <c r="O15" s="97"/>
      <c r="Q15" s="24" t="s">
        <v>13</v>
      </c>
    </row>
    <row r="16" spans="1:17" ht="18" customHeight="1" x14ac:dyDescent="0.35">
      <c r="A16" s="9">
        <v>42038</v>
      </c>
      <c r="B16" s="31"/>
      <c r="C16" s="10"/>
      <c r="D16" s="96" t="s">
        <v>60</v>
      </c>
      <c r="E16" s="96"/>
      <c r="F16" s="96"/>
      <c r="G16" s="96"/>
      <c r="H16" s="96"/>
      <c r="I16" s="11"/>
      <c r="J16" s="21"/>
      <c r="K16" s="11"/>
      <c r="L16" s="40">
        <v>18.3</v>
      </c>
      <c r="M16" s="11"/>
      <c r="N16" s="22" t="s">
        <v>12</v>
      </c>
      <c r="O16" s="23">
        <f>+J16*0.25+L16</f>
        <v>18.3</v>
      </c>
      <c r="Q16" s="24" t="s">
        <v>18</v>
      </c>
    </row>
    <row r="17" spans="1:17" ht="18" customHeight="1" x14ac:dyDescent="0.35">
      <c r="A17" s="9">
        <v>42339</v>
      </c>
      <c r="B17" s="10"/>
      <c r="C17" s="10"/>
      <c r="D17" s="96" t="s">
        <v>60</v>
      </c>
      <c r="E17" s="96"/>
      <c r="F17" s="96"/>
      <c r="G17" s="96"/>
      <c r="H17" s="96"/>
      <c r="I17" s="11"/>
      <c r="J17" s="21"/>
      <c r="K17" s="11"/>
      <c r="L17" s="40">
        <v>15.3</v>
      </c>
      <c r="M17" s="11"/>
      <c r="N17" s="22" t="s">
        <v>12</v>
      </c>
      <c r="O17" s="23">
        <f>+J17*0.25+L17</f>
        <v>15.3</v>
      </c>
    </row>
    <row r="18" spans="1:17" ht="18" customHeight="1" x14ac:dyDescent="0.35">
      <c r="A18" s="9">
        <v>42402</v>
      </c>
      <c r="B18" s="10"/>
      <c r="C18" s="10"/>
      <c r="D18" s="96" t="s">
        <v>60</v>
      </c>
      <c r="E18" s="96"/>
      <c r="F18" s="96"/>
      <c r="G18" s="96"/>
      <c r="H18" s="96"/>
      <c r="I18" s="11"/>
      <c r="J18" s="21"/>
      <c r="K18" s="11"/>
      <c r="L18" s="40">
        <f>15.4+6</f>
        <v>21.4</v>
      </c>
      <c r="M18" s="11"/>
      <c r="N18" s="22" t="s">
        <v>12</v>
      </c>
      <c r="O18" s="23">
        <f>+J18*0.25+L18</f>
        <v>21.4</v>
      </c>
    </row>
    <row r="19" spans="1:17" ht="18" customHeight="1" x14ac:dyDescent="0.35">
      <c r="A19" s="9"/>
      <c r="B19" s="10"/>
      <c r="C19" s="10"/>
      <c r="D19" s="96"/>
      <c r="E19" s="96"/>
      <c r="F19" s="96"/>
      <c r="G19" s="96"/>
      <c r="H19" s="96"/>
      <c r="I19" s="11"/>
      <c r="J19" s="21"/>
      <c r="K19" s="11"/>
      <c r="L19" s="40"/>
      <c r="M19" s="11"/>
      <c r="N19" s="22" t="s">
        <v>12</v>
      </c>
      <c r="O19" s="23">
        <f>+J19*0.25+L19</f>
        <v>0</v>
      </c>
      <c r="Q19" s="39"/>
    </row>
    <row r="20" spans="1:17" ht="18" customHeight="1" x14ac:dyDescent="0.35">
      <c r="A20" s="9"/>
      <c r="B20" s="10"/>
      <c r="C20" s="10"/>
      <c r="D20" s="96"/>
      <c r="E20" s="96"/>
      <c r="F20" s="96"/>
      <c r="G20" s="96"/>
      <c r="H20" s="96"/>
      <c r="I20" s="11"/>
      <c r="J20" s="21"/>
      <c r="K20" s="11"/>
      <c r="L20" s="40"/>
      <c r="M20" s="11"/>
      <c r="N20" s="22" t="s">
        <v>12</v>
      </c>
      <c r="O20" s="23">
        <f>+J20*0.25+L20</f>
        <v>0</v>
      </c>
    </row>
    <row r="21" spans="1:17" ht="18" customHeight="1" x14ac:dyDescent="0.35">
      <c r="A21" s="9"/>
      <c r="B21" s="31"/>
      <c r="C21" s="10"/>
      <c r="D21" s="96"/>
      <c r="E21" s="96"/>
      <c r="F21" s="96"/>
      <c r="G21" s="96"/>
      <c r="H21" s="96"/>
      <c r="I21" s="11"/>
      <c r="J21" s="21"/>
      <c r="K21" s="11"/>
      <c r="L21" s="40"/>
      <c r="M21" s="11"/>
      <c r="N21" s="22" t="s">
        <v>12</v>
      </c>
      <c r="O21" s="23">
        <f t="shared" ref="O21:O43" si="0">+J21*0.25+L21</f>
        <v>0</v>
      </c>
      <c r="Q21" s="24" t="s">
        <v>23</v>
      </c>
    </row>
    <row r="22" spans="1:17" ht="18" customHeight="1" x14ac:dyDescent="0.35">
      <c r="A22" s="9"/>
      <c r="B22" s="10"/>
      <c r="C22" s="10"/>
      <c r="D22" s="96"/>
      <c r="E22" s="96"/>
      <c r="F22" s="96"/>
      <c r="G22" s="96"/>
      <c r="H22" s="96"/>
      <c r="I22" s="11"/>
      <c r="J22" s="21"/>
      <c r="K22" s="11"/>
      <c r="L22" s="40"/>
      <c r="M22" s="11"/>
      <c r="N22" s="22" t="s">
        <v>12</v>
      </c>
      <c r="O22" s="23">
        <f>+J22*0.25+L22</f>
        <v>0</v>
      </c>
    </row>
    <row r="23" spans="1:17" ht="18" customHeight="1" x14ac:dyDescent="0.35">
      <c r="A23" s="9"/>
      <c r="B23" s="10"/>
      <c r="C23" s="10"/>
      <c r="D23" s="96"/>
      <c r="E23" s="96"/>
      <c r="F23" s="96"/>
      <c r="G23" s="96"/>
      <c r="H23" s="96"/>
      <c r="I23" s="11"/>
      <c r="J23" s="21"/>
      <c r="K23" s="11"/>
      <c r="L23" s="40"/>
      <c r="M23" s="11"/>
      <c r="N23" s="22" t="s">
        <v>12</v>
      </c>
      <c r="O23" s="23">
        <f>+J23*0.25+L23</f>
        <v>0</v>
      </c>
    </row>
    <row r="24" spans="1:17" ht="18" customHeight="1" x14ac:dyDescent="0.35">
      <c r="A24" s="9"/>
      <c r="B24" s="31"/>
      <c r="C24" s="10"/>
      <c r="D24" s="96"/>
      <c r="E24" s="96"/>
      <c r="F24" s="96"/>
      <c r="G24" s="96"/>
      <c r="H24" s="96"/>
      <c r="I24" s="11"/>
      <c r="J24" s="21"/>
      <c r="K24" s="11"/>
      <c r="L24" s="40"/>
      <c r="M24" s="11"/>
      <c r="N24" s="22" t="s">
        <v>12</v>
      </c>
      <c r="O24" s="23">
        <f t="shared" si="0"/>
        <v>0</v>
      </c>
      <c r="Q24" s="24" t="s">
        <v>21</v>
      </c>
    </row>
    <row r="25" spans="1:17" ht="18" customHeight="1" x14ac:dyDescent="0.35">
      <c r="A25" s="9"/>
      <c r="B25" s="10"/>
      <c r="C25" s="10"/>
      <c r="D25" s="96"/>
      <c r="E25" s="96"/>
      <c r="F25" s="96"/>
      <c r="G25" s="96"/>
      <c r="H25" s="96"/>
      <c r="I25" s="11"/>
      <c r="J25" s="21"/>
      <c r="K25" s="11"/>
      <c r="L25" s="40"/>
      <c r="M25" s="11"/>
      <c r="N25" s="22" t="s">
        <v>12</v>
      </c>
      <c r="O25" s="23">
        <f t="shared" si="0"/>
        <v>0</v>
      </c>
      <c r="Q25" s="24" t="s">
        <v>19</v>
      </c>
    </row>
    <row r="26" spans="1:17" ht="18" customHeight="1" x14ac:dyDescent="0.35">
      <c r="A26" s="9"/>
      <c r="B26" s="10"/>
      <c r="C26" s="10"/>
      <c r="D26" s="96"/>
      <c r="E26" s="96"/>
      <c r="F26" s="96"/>
      <c r="G26" s="96"/>
      <c r="H26" s="96"/>
      <c r="I26" s="11"/>
      <c r="J26" s="21"/>
      <c r="K26" s="11"/>
      <c r="L26" s="40"/>
      <c r="M26" s="11"/>
      <c r="N26" s="22" t="s">
        <v>12</v>
      </c>
      <c r="O26" s="23">
        <f>+J26*0.25+L26</f>
        <v>0</v>
      </c>
      <c r="Q26" s="39"/>
    </row>
    <row r="27" spans="1:17" ht="18" customHeight="1" x14ac:dyDescent="0.35">
      <c r="A27" s="9"/>
      <c r="B27" s="31"/>
      <c r="C27" s="10"/>
      <c r="D27" s="96"/>
      <c r="E27" s="96"/>
      <c r="F27" s="96"/>
      <c r="G27" s="96"/>
      <c r="H27" s="96"/>
      <c r="I27" s="11"/>
      <c r="J27" s="21"/>
      <c r="K27" s="11"/>
      <c r="L27" s="40"/>
      <c r="M27" s="11"/>
      <c r="N27" s="22" t="s">
        <v>12</v>
      </c>
      <c r="O27" s="23">
        <f t="shared" si="0"/>
        <v>0</v>
      </c>
      <c r="Q27" s="39"/>
    </row>
    <row r="28" spans="1:17" ht="18" customHeight="1" x14ac:dyDescent="0.35">
      <c r="A28" s="9"/>
      <c r="B28" s="10"/>
      <c r="C28" s="10"/>
      <c r="D28" s="96"/>
      <c r="E28" s="96"/>
      <c r="F28" s="96"/>
      <c r="G28" s="96"/>
      <c r="H28" s="96"/>
      <c r="I28" s="11"/>
      <c r="J28" s="21"/>
      <c r="K28" s="11"/>
      <c r="L28" s="40"/>
      <c r="M28" s="11"/>
      <c r="N28" s="22" t="s">
        <v>12</v>
      </c>
      <c r="O28" s="23">
        <f t="shared" si="0"/>
        <v>0</v>
      </c>
    </row>
    <row r="29" spans="1:17" ht="18" customHeight="1" x14ac:dyDescent="0.35">
      <c r="A29" s="9"/>
      <c r="B29" s="10"/>
      <c r="C29" s="10"/>
      <c r="D29" s="96"/>
      <c r="E29" s="96"/>
      <c r="F29" s="96"/>
      <c r="G29" s="96"/>
      <c r="H29" s="96"/>
      <c r="I29" s="11"/>
      <c r="J29" s="21"/>
      <c r="K29" s="11"/>
      <c r="L29" s="40"/>
      <c r="M29" s="11"/>
      <c r="N29" s="22" t="s">
        <v>12</v>
      </c>
      <c r="O29" s="23">
        <f>+J29*0.25+L29</f>
        <v>0</v>
      </c>
    </row>
    <row r="30" spans="1:17" ht="18" customHeight="1" x14ac:dyDescent="0.35">
      <c r="A30" s="9"/>
      <c r="B30" s="10"/>
      <c r="C30" s="10"/>
      <c r="D30" s="96"/>
      <c r="E30" s="96"/>
      <c r="F30" s="96"/>
      <c r="G30" s="96"/>
      <c r="H30" s="96"/>
      <c r="I30" s="11"/>
      <c r="J30" s="21"/>
      <c r="K30" s="11"/>
      <c r="L30" s="40"/>
      <c r="M30" s="11"/>
      <c r="N30" s="22" t="s">
        <v>12</v>
      </c>
      <c r="O30" s="23">
        <f>+J30*0.25+L30</f>
        <v>0</v>
      </c>
    </row>
    <row r="31" spans="1:17" ht="18" customHeight="1" x14ac:dyDescent="0.35">
      <c r="A31" s="9"/>
      <c r="B31" s="10"/>
      <c r="C31" s="10"/>
      <c r="D31" s="96"/>
      <c r="E31" s="96"/>
      <c r="F31" s="96"/>
      <c r="G31" s="96"/>
      <c r="H31" s="96"/>
      <c r="I31" s="11"/>
      <c r="J31" s="21"/>
      <c r="K31" s="11"/>
      <c r="L31" s="40"/>
      <c r="M31" s="11"/>
      <c r="N31" s="22" t="s">
        <v>12</v>
      </c>
      <c r="O31" s="23">
        <f>+J31*0.25+L31</f>
        <v>0</v>
      </c>
    </row>
    <row r="32" spans="1:17" ht="18" customHeight="1" x14ac:dyDescent="0.35">
      <c r="A32" s="9"/>
      <c r="B32" s="10"/>
      <c r="C32" s="10"/>
      <c r="D32" s="96"/>
      <c r="E32" s="96"/>
      <c r="F32" s="96"/>
      <c r="G32" s="96"/>
      <c r="H32" s="96"/>
      <c r="I32" s="11"/>
      <c r="J32" s="21"/>
      <c r="K32" s="11"/>
      <c r="L32" s="40"/>
      <c r="M32" s="11"/>
      <c r="N32" s="22" t="s">
        <v>12</v>
      </c>
      <c r="O32" s="23">
        <f t="shared" si="0"/>
        <v>0</v>
      </c>
    </row>
    <row r="33" spans="1:16" ht="18" customHeight="1" x14ac:dyDescent="0.35">
      <c r="A33" s="9"/>
      <c r="B33" s="10"/>
      <c r="C33" s="10"/>
      <c r="D33" s="96"/>
      <c r="E33" s="96"/>
      <c r="F33" s="96"/>
      <c r="G33" s="96"/>
      <c r="H33" s="96"/>
      <c r="I33" s="11"/>
      <c r="J33" s="21"/>
      <c r="K33" s="11"/>
      <c r="L33" s="40"/>
      <c r="M33" s="11"/>
      <c r="N33" s="22" t="s">
        <v>12</v>
      </c>
      <c r="O33" s="23">
        <f t="shared" si="0"/>
        <v>0</v>
      </c>
    </row>
    <row r="34" spans="1:16" ht="18" customHeight="1" x14ac:dyDescent="0.35">
      <c r="A34" s="9"/>
      <c r="B34" s="10"/>
      <c r="C34" s="10"/>
      <c r="D34" s="96"/>
      <c r="E34" s="96"/>
      <c r="F34" s="96"/>
      <c r="G34" s="96"/>
      <c r="H34" s="96"/>
      <c r="I34" s="11"/>
      <c r="J34" s="21"/>
      <c r="K34" s="11"/>
      <c r="L34" s="40"/>
      <c r="M34" s="11"/>
      <c r="N34" s="22" t="s">
        <v>12</v>
      </c>
      <c r="O34" s="23">
        <f t="shared" si="0"/>
        <v>0</v>
      </c>
    </row>
    <row r="35" spans="1:16" ht="18" customHeight="1" x14ac:dyDescent="0.35">
      <c r="A35" s="9"/>
      <c r="B35" s="10"/>
      <c r="C35" s="10"/>
      <c r="D35" s="96"/>
      <c r="E35" s="96"/>
      <c r="F35" s="96"/>
      <c r="G35" s="96"/>
      <c r="H35" s="96"/>
      <c r="I35" s="11"/>
      <c r="J35" s="21"/>
      <c r="K35" s="11"/>
      <c r="L35" s="40"/>
      <c r="M35" s="11" t="s">
        <v>57</v>
      </c>
      <c r="N35" s="22" t="s">
        <v>28</v>
      </c>
      <c r="O35" s="23">
        <f t="shared" si="0"/>
        <v>0</v>
      </c>
    </row>
    <row r="36" spans="1:16" ht="18" customHeight="1" x14ac:dyDescent="0.35">
      <c r="A36" s="9"/>
      <c r="B36" s="10"/>
      <c r="C36" s="10"/>
      <c r="D36" s="96"/>
      <c r="E36" s="96"/>
      <c r="F36" s="96"/>
      <c r="G36" s="96"/>
      <c r="H36" s="96"/>
      <c r="I36" s="11"/>
      <c r="J36" s="21"/>
      <c r="K36" s="11"/>
      <c r="L36" s="40"/>
      <c r="M36" s="11"/>
      <c r="N36" s="22" t="s">
        <v>28</v>
      </c>
      <c r="O36" s="23">
        <f t="shared" si="0"/>
        <v>0</v>
      </c>
    </row>
    <row r="37" spans="1:16" ht="18" customHeight="1" x14ac:dyDescent="0.35">
      <c r="A37" s="9"/>
      <c r="B37" s="10"/>
      <c r="C37" s="10"/>
      <c r="D37" s="96"/>
      <c r="E37" s="96"/>
      <c r="F37" s="96"/>
      <c r="G37" s="96"/>
      <c r="H37" s="96"/>
      <c r="I37" s="11"/>
      <c r="J37" s="21"/>
      <c r="K37" s="11"/>
      <c r="L37" s="40"/>
      <c r="M37" s="11"/>
      <c r="N37" s="22" t="s">
        <v>28</v>
      </c>
      <c r="O37" s="23">
        <f t="shared" si="0"/>
        <v>0</v>
      </c>
    </row>
    <row r="38" spans="1:16" ht="18" customHeight="1" x14ac:dyDescent="0.35">
      <c r="A38" s="9"/>
      <c r="B38" s="10"/>
      <c r="C38" s="10"/>
      <c r="D38" s="96"/>
      <c r="E38" s="96"/>
      <c r="F38" s="96"/>
      <c r="G38" s="96"/>
      <c r="H38" s="96"/>
      <c r="I38" s="11"/>
      <c r="J38" s="21"/>
      <c r="K38" s="11"/>
      <c r="L38" s="40"/>
      <c r="M38" s="11"/>
      <c r="N38" s="22" t="s">
        <v>12</v>
      </c>
      <c r="O38" s="23">
        <f t="shared" si="0"/>
        <v>0</v>
      </c>
    </row>
    <row r="39" spans="1:16" ht="18" customHeight="1" x14ac:dyDescent="0.35">
      <c r="A39" s="9"/>
      <c r="B39" s="10"/>
      <c r="C39" s="10"/>
      <c r="D39" s="96"/>
      <c r="E39" s="96"/>
      <c r="F39" s="96"/>
      <c r="G39" s="96"/>
      <c r="H39" s="96"/>
      <c r="I39" s="11"/>
      <c r="J39" s="21"/>
      <c r="K39" s="11"/>
      <c r="L39" s="40"/>
      <c r="M39" s="11"/>
      <c r="N39" s="22"/>
      <c r="O39" s="23">
        <f t="shared" si="0"/>
        <v>0</v>
      </c>
    </row>
    <row r="40" spans="1:16" ht="18" customHeight="1" x14ac:dyDescent="0.35">
      <c r="A40" s="9"/>
      <c r="B40" s="10"/>
      <c r="C40" s="10"/>
      <c r="D40" s="96"/>
      <c r="E40" s="96"/>
      <c r="F40" s="96"/>
      <c r="G40" s="96"/>
      <c r="H40" s="96"/>
      <c r="I40" s="11"/>
      <c r="J40" s="21"/>
      <c r="K40" s="11"/>
      <c r="L40" s="40"/>
      <c r="M40" s="11"/>
      <c r="N40" s="22"/>
      <c r="O40" s="23">
        <f t="shared" si="0"/>
        <v>0</v>
      </c>
    </row>
    <row r="41" spans="1:16" ht="18" customHeight="1" x14ac:dyDescent="0.35">
      <c r="A41" s="9"/>
      <c r="B41" s="10"/>
      <c r="C41" s="10"/>
      <c r="D41" s="96"/>
      <c r="E41" s="96"/>
      <c r="F41" s="96"/>
      <c r="G41" s="96"/>
      <c r="H41" s="96"/>
      <c r="I41" s="11"/>
      <c r="J41" s="21"/>
      <c r="K41" s="11"/>
      <c r="L41" s="40"/>
      <c r="M41" s="11"/>
      <c r="N41" s="22"/>
      <c r="O41" s="23">
        <f t="shared" si="0"/>
        <v>0</v>
      </c>
    </row>
    <row r="42" spans="1:16" ht="18" customHeight="1" x14ac:dyDescent="0.35">
      <c r="A42" s="9"/>
      <c r="B42" s="10"/>
      <c r="C42" s="10"/>
      <c r="D42" s="96"/>
      <c r="E42" s="96"/>
      <c r="F42" s="96"/>
      <c r="G42" s="96"/>
      <c r="H42" s="96"/>
      <c r="I42" s="11"/>
      <c r="J42" s="21"/>
      <c r="K42" s="11"/>
      <c r="L42" s="40"/>
      <c r="M42" s="11"/>
      <c r="N42" s="22"/>
      <c r="O42" s="23">
        <f t="shared" si="0"/>
        <v>0</v>
      </c>
    </row>
    <row r="43" spans="1:16" ht="18" customHeight="1" x14ac:dyDescent="0.35">
      <c r="A43" s="9"/>
      <c r="B43" s="10"/>
      <c r="C43" s="10"/>
      <c r="D43" s="96"/>
      <c r="E43" s="96"/>
      <c r="F43" s="96"/>
      <c r="G43" s="96"/>
      <c r="H43" s="96"/>
      <c r="I43" s="11"/>
      <c r="J43" s="21"/>
      <c r="K43" s="11"/>
      <c r="L43" s="40"/>
      <c r="M43" s="11"/>
      <c r="N43" s="22"/>
      <c r="O43" s="23">
        <f t="shared" si="0"/>
        <v>0</v>
      </c>
    </row>
    <row r="44" spans="1:16" ht="20.25" customHeight="1" x14ac:dyDescent="0.35">
      <c r="G44" s="100" t="s">
        <v>14</v>
      </c>
      <c r="H44" s="100"/>
      <c r="I44" s="6"/>
      <c r="J44" s="6">
        <f>SUM(J16:J43)</f>
        <v>0</v>
      </c>
      <c r="K44" s="6"/>
      <c r="L44" s="12">
        <f>SUM(L16:L43)</f>
        <v>55</v>
      </c>
      <c r="M44" s="6"/>
      <c r="N44" s="6" t="s">
        <v>15</v>
      </c>
      <c r="O44" s="12">
        <f>+J44*0.25+L44</f>
        <v>55</v>
      </c>
    </row>
    <row r="45" spans="1:16" x14ac:dyDescent="0.35">
      <c r="N45" s="101" t="str">
        <f>IF(O44=SUM(C52:C54,F52:F54,L52:L54,O52:O54),"","Please complete analysis!")</f>
        <v/>
      </c>
      <c r="O45" s="101"/>
    </row>
    <row r="47" spans="1:16" ht="18" customHeight="1" x14ac:dyDescent="0.35">
      <c r="A47" s="4" t="s">
        <v>16</v>
      </c>
      <c r="B47" s="42"/>
      <c r="C47" s="42"/>
      <c r="D47" s="43"/>
      <c r="F47" s="13" t="s">
        <v>7</v>
      </c>
      <c r="G47" s="45"/>
      <c r="H47" s="46"/>
      <c r="O47" s="41">
        <f>+O24+O25+O26</f>
        <v>0</v>
      </c>
      <c r="P47" t="s">
        <v>49</v>
      </c>
    </row>
    <row r="48" spans="1:16" x14ac:dyDescent="0.35">
      <c r="O48" s="41">
        <f>+O44-O47</f>
        <v>55</v>
      </c>
      <c r="P48" t="s">
        <v>56</v>
      </c>
    </row>
    <row r="49" spans="1:15" x14ac:dyDescent="0.35">
      <c r="A49" s="4" t="s">
        <v>32</v>
      </c>
      <c r="B49" s="85"/>
      <c r="C49" s="85"/>
      <c r="D49" s="86"/>
      <c r="F49" s="13" t="s">
        <v>7</v>
      </c>
      <c r="G49" s="102"/>
      <c r="H49" s="103"/>
    </row>
    <row r="51" spans="1:15" x14ac:dyDescent="0.35">
      <c r="A51" s="14" t="s">
        <v>17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6"/>
    </row>
    <row r="52" spans="1:15" x14ac:dyDescent="0.35">
      <c r="A52" s="17" t="s">
        <v>24</v>
      </c>
      <c r="B52" s="18"/>
      <c r="C52" s="26">
        <f>SUMIF($N$16:$N$43,A52,$O$16:$O$43)</f>
        <v>0</v>
      </c>
      <c r="D52" s="18"/>
      <c r="E52" s="18" t="s">
        <v>18</v>
      </c>
      <c r="F52" s="26">
        <f>SUMIF($N$16:$N$43,E52,$O$16:$O$43)</f>
        <v>0</v>
      </c>
      <c r="G52" s="18"/>
      <c r="H52" s="18" t="s">
        <v>21</v>
      </c>
      <c r="I52" s="18"/>
      <c r="J52" s="26">
        <f>SUMIF($N$16:$N$43,H52,$O$16:$O$43)</f>
        <v>0</v>
      </c>
      <c r="K52" s="18"/>
      <c r="L52" s="26">
        <f>SUMIF($N$16:$N$43,I52,$O$16:$O$43)</f>
        <v>0</v>
      </c>
      <c r="M52" s="18"/>
      <c r="N52" s="18" t="s">
        <v>25</v>
      </c>
      <c r="O52" s="27">
        <f>SUMIF($N$16:$N$43,N52,$O$16:$O$43)</f>
        <v>0</v>
      </c>
    </row>
    <row r="53" spans="1:15" x14ac:dyDescent="0.35">
      <c r="A53" s="17" t="s">
        <v>13</v>
      </c>
      <c r="B53" s="18"/>
      <c r="C53" s="25">
        <f>SUMIF($N$16:$N$43,A53,$O$16:$O$43)</f>
        <v>0</v>
      </c>
      <c r="D53" s="18"/>
      <c r="E53" s="18" t="s">
        <v>19</v>
      </c>
      <c r="F53" s="25">
        <f>SUMIF($N$16:$N$43,E53,$O$16:$O$43)</f>
        <v>0</v>
      </c>
      <c r="G53" s="18"/>
      <c r="H53" s="18" t="s">
        <v>34</v>
      </c>
      <c r="I53" s="18"/>
      <c r="J53" s="25">
        <f>SUMIF($N$16:$N$43,H53,$O$16:$O$43)</f>
        <v>0</v>
      </c>
      <c r="K53" s="18"/>
      <c r="L53" s="25">
        <f>SUMIF($N$16:$N$43,I53,$O$16:$O$43)</f>
        <v>0</v>
      </c>
      <c r="M53" s="18"/>
      <c r="N53" s="18" t="s">
        <v>12</v>
      </c>
      <c r="O53" s="28">
        <f>SUMIF($N$16:$N$43,N53,$O$16:$O$43)</f>
        <v>55</v>
      </c>
    </row>
    <row r="54" spans="1:15" x14ac:dyDescent="0.35">
      <c r="A54" s="19" t="s">
        <v>22</v>
      </c>
      <c r="B54" s="20"/>
      <c r="C54" s="29">
        <f>SUMIF($N$16:$N$43,A54,$O$16:$O$43)</f>
        <v>0</v>
      </c>
      <c r="D54" s="20"/>
      <c r="E54" s="20" t="s">
        <v>20</v>
      </c>
      <c r="F54" s="29">
        <f>SUMIF($N$16:$N$43,E54,$O$16:$O$43)</f>
        <v>0</v>
      </c>
      <c r="G54" s="20"/>
      <c r="H54" s="20" t="s">
        <v>23</v>
      </c>
      <c r="I54" s="20"/>
      <c r="J54" s="29">
        <f>SUMIF($N$16:$N$43,H54,$O$16:$O$43)</f>
        <v>0</v>
      </c>
      <c r="K54" s="20"/>
      <c r="L54" s="29">
        <f>SUMIF($N$16:$N$43,I54,$O$16:$O$43)</f>
        <v>0</v>
      </c>
      <c r="M54" s="20"/>
      <c r="N54" s="20" t="s">
        <v>28</v>
      </c>
      <c r="O54" s="29">
        <f>SUMIF($N$16:$N$43,N54,$O$16:$O$43)</f>
        <v>0</v>
      </c>
    </row>
    <row r="56" spans="1:15" x14ac:dyDescent="0.3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</row>
    <row r="57" spans="1:15" x14ac:dyDescent="0.35">
      <c r="A57" s="99" t="s">
        <v>30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</row>
    <row r="58" spans="1:15" x14ac:dyDescent="0.35">
      <c r="A58" s="99" t="s">
        <v>31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</row>
  </sheetData>
  <sheetProtection selectLockedCells="1" selectUnlockedCells="1"/>
  <mergeCells count="47">
    <mergeCell ref="B14:C14"/>
    <mergeCell ref="N15:O15"/>
    <mergeCell ref="A1:O1"/>
    <mergeCell ref="F4:H4"/>
    <mergeCell ref="M4:O4"/>
    <mergeCell ref="E6:E8"/>
    <mergeCell ref="F6:H8"/>
    <mergeCell ref="M6:O6"/>
    <mergeCell ref="D21:H21"/>
    <mergeCell ref="F10:H10"/>
    <mergeCell ref="M10:O10"/>
    <mergeCell ref="F12:H12"/>
    <mergeCell ref="N12:O12"/>
    <mergeCell ref="D16:H16"/>
    <mergeCell ref="D17:H17"/>
    <mergeCell ref="D18:H18"/>
    <mergeCell ref="D19:H19"/>
    <mergeCell ref="D20:H20"/>
    <mergeCell ref="D33:H33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32:H32"/>
    <mergeCell ref="N45:O45"/>
    <mergeCell ref="D34:H34"/>
    <mergeCell ref="D35:H35"/>
    <mergeCell ref="D36:H36"/>
    <mergeCell ref="D37:H37"/>
    <mergeCell ref="D38:H38"/>
    <mergeCell ref="D39:H39"/>
    <mergeCell ref="D40:H40"/>
    <mergeCell ref="D41:H41"/>
    <mergeCell ref="D42:H42"/>
    <mergeCell ref="D43:H43"/>
    <mergeCell ref="G44:H44"/>
    <mergeCell ref="B49:D49"/>
    <mergeCell ref="G49:H49"/>
    <mergeCell ref="A56:O56"/>
    <mergeCell ref="A57:O57"/>
    <mergeCell ref="A58:O58"/>
  </mergeCells>
  <dataValidations count="2">
    <dataValidation type="list" showInputMessage="1" showErrorMessage="1" sqref="N31:N33 N16:N29" xr:uid="{00000000-0002-0000-0B00-000000000000}">
      <formula1>$Q$8:$Q$27</formula1>
    </dataValidation>
    <dataValidation type="list" showInputMessage="1" showErrorMessage="1" sqref="N30 N34:N43" xr:uid="{00000000-0002-0000-0B00-000001000000}">
      <formula1>$Q$8:$Q$25</formula1>
    </dataValidation>
  </dataValidations>
  <hyperlinks>
    <hyperlink ref="M10" r:id="rId1" xr:uid="{00000000-0004-0000-0B00-000000000000}"/>
  </hyperlinks>
  <printOptions horizontalCentered="1"/>
  <pageMargins left="0.70866141732283472" right="0.70866141732283472" top="0.43307086614173229" bottom="0.43307086614173229" header="0.31496062992125984" footer="0.31496062992125984"/>
  <pageSetup paperSize="9" scale="54" orientation="landscape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58"/>
  <sheetViews>
    <sheetView topLeftCell="A21" zoomScaleNormal="100" workbookViewId="0">
      <selection activeCell="B43" sqref="B43:B44"/>
    </sheetView>
  </sheetViews>
  <sheetFormatPr defaultRowHeight="14.5" x14ac:dyDescent="0.35"/>
  <cols>
    <col min="1" max="1" width="10.54296875" style="1" customWidth="1"/>
    <col min="2" max="3" width="15.6328125" customWidth="1"/>
    <col min="4" max="4" width="2" customWidth="1"/>
    <col min="5" max="5" width="15.90625" customWidth="1"/>
    <col min="7" max="7" width="1.453125" customWidth="1"/>
    <col min="8" max="8" width="22.54296875" customWidth="1"/>
    <col min="9" max="9" width="1.6328125" customWidth="1"/>
    <col min="11" max="11" width="1.6328125" customWidth="1"/>
    <col min="13" max="13" width="1.6328125" customWidth="1"/>
    <col min="14" max="14" width="20.08984375" customWidth="1"/>
    <col min="15" max="15" width="17.08984375" customWidth="1"/>
  </cols>
  <sheetData>
    <row r="1" spans="1:17" ht="18.5" x14ac:dyDescent="0.3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7" ht="36" x14ac:dyDescent="0.8">
      <c r="E2" s="3" t="s">
        <v>0</v>
      </c>
    </row>
    <row r="4" spans="1:17" ht="18" customHeight="1" x14ac:dyDescent="0.35">
      <c r="E4" s="4" t="s">
        <v>1</v>
      </c>
      <c r="F4" s="85" t="s">
        <v>36</v>
      </c>
      <c r="G4" s="85"/>
      <c r="H4" s="86"/>
      <c r="J4" s="4" t="s">
        <v>4</v>
      </c>
      <c r="K4" s="37"/>
      <c r="L4" s="38"/>
      <c r="M4" s="85" t="s">
        <v>39</v>
      </c>
      <c r="N4" s="85"/>
      <c r="O4" s="86"/>
    </row>
    <row r="5" spans="1:17" x14ac:dyDescent="0.35">
      <c r="E5" s="2"/>
      <c r="J5" s="2"/>
      <c r="L5" s="2"/>
    </row>
    <row r="6" spans="1:17" ht="18" customHeight="1" x14ac:dyDescent="0.35">
      <c r="E6" s="87" t="s">
        <v>2</v>
      </c>
      <c r="F6" s="90" t="s">
        <v>37</v>
      </c>
      <c r="G6" s="90"/>
      <c r="H6" s="91"/>
      <c r="J6" s="4" t="s">
        <v>5</v>
      </c>
      <c r="K6" s="37"/>
      <c r="L6" s="38"/>
      <c r="M6" s="85" t="s">
        <v>40</v>
      </c>
      <c r="N6" s="85"/>
      <c r="O6" s="86"/>
    </row>
    <row r="7" spans="1:17" ht="18" customHeight="1" x14ac:dyDescent="0.35">
      <c r="E7" s="88"/>
      <c r="F7" s="104"/>
      <c r="G7" s="104"/>
      <c r="H7" s="93"/>
      <c r="J7" s="2"/>
      <c r="L7" s="2"/>
    </row>
    <row r="8" spans="1:17" ht="18" customHeight="1" x14ac:dyDescent="0.35">
      <c r="E8" s="89"/>
      <c r="F8" s="94"/>
      <c r="G8" s="94"/>
      <c r="H8" s="95"/>
      <c r="J8" s="2"/>
      <c r="L8" s="2"/>
      <c r="Q8" s="24" t="s">
        <v>20</v>
      </c>
    </row>
    <row r="9" spans="1:17" x14ac:dyDescent="0.35">
      <c r="E9" s="2"/>
      <c r="J9" s="2"/>
      <c r="L9" s="2"/>
      <c r="Q9" s="24" t="s">
        <v>22</v>
      </c>
    </row>
    <row r="10" spans="1:17" ht="18" customHeight="1" x14ac:dyDescent="0.35">
      <c r="E10" s="4" t="s">
        <v>3</v>
      </c>
      <c r="F10" s="85" t="s">
        <v>38</v>
      </c>
      <c r="G10" s="85"/>
      <c r="H10" s="86"/>
      <c r="J10" s="4" t="s">
        <v>6</v>
      </c>
      <c r="K10" s="37"/>
      <c r="L10" s="38"/>
      <c r="M10" s="105" t="s">
        <v>41</v>
      </c>
      <c r="N10" s="85"/>
      <c r="O10" s="86"/>
      <c r="Q10" s="24" t="s">
        <v>24</v>
      </c>
    </row>
    <row r="11" spans="1:17" x14ac:dyDescent="0.35">
      <c r="Q11" s="24" t="s">
        <v>34</v>
      </c>
    </row>
    <row r="12" spans="1:17" ht="18" customHeight="1" x14ac:dyDescent="0.35">
      <c r="E12" s="4" t="s">
        <v>26</v>
      </c>
      <c r="F12" s="85"/>
      <c r="G12" s="85"/>
      <c r="H12" s="86"/>
      <c r="J12" s="4" t="s">
        <v>27</v>
      </c>
      <c r="K12" s="37"/>
      <c r="L12" s="38"/>
      <c r="M12" s="30"/>
      <c r="N12" s="85"/>
      <c r="O12" s="86"/>
      <c r="Q12" s="24" t="s">
        <v>28</v>
      </c>
    </row>
    <row r="13" spans="1:17" x14ac:dyDescent="0.35">
      <c r="Q13" s="24" t="s">
        <v>12</v>
      </c>
    </row>
    <row r="14" spans="1:17" x14ac:dyDescent="0.35">
      <c r="A14" s="5"/>
      <c r="B14" s="97" t="s">
        <v>8</v>
      </c>
      <c r="C14" s="9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Q14" s="24" t="s">
        <v>25</v>
      </c>
    </row>
    <row r="15" spans="1:17" x14ac:dyDescent="0.35">
      <c r="A15" s="7" t="s">
        <v>7</v>
      </c>
      <c r="B15" s="8" t="s">
        <v>9</v>
      </c>
      <c r="C15" s="8" t="s">
        <v>10</v>
      </c>
      <c r="D15" s="6" t="s">
        <v>42</v>
      </c>
      <c r="E15" s="6"/>
      <c r="F15" s="6"/>
      <c r="G15" s="6"/>
      <c r="H15" s="6"/>
      <c r="I15" s="6"/>
      <c r="J15" s="36" t="s">
        <v>11</v>
      </c>
      <c r="K15" s="6"/>
      <c r="L15" s="36" t="s">
        <v>33</v>
      </c>
      <c r="M15" s="8"/>
      <c r="N15" s="97" t="s">
        <v>35</v>
      </c>
      <c r="O15" s="97"/>
      <c r="Q15" s="24" t="s">
        <v>13</v>
      </c>
    </row>
    <row r="16" spans="1:17" ht="18" customHeight="1" x14ac:dyDescent="0.35">
      <c r="A16" s="9">
        <v>41844</v>
      </c>
      <c r="B16" s="31"/>
      <c r="C16" s="10"/>
      <c r="D16" s="96" t="s">
        <v>43</v>
      </c>
      <c r="E16" s="96"/>
      <c r="F16" s="96"/>
      <c r="G16" s="96"/>
      <c r="H16" s="96"/>
      <c r="I16" s="11"/>
      <c r="J16" s="21"/>
      <c r="K16" s="11">
        <v>5</v>
      </c>
      <c r="L16" s="40">
        <v>5.99</v>
      </c>
      <c r="M16" s="11"/>
      <c r="N16" s="22" t="s">
        <v>12</v>
      </c>
      <c r="O16" s="23">
        <f>+J16*0.25+L16</f>
        <v>5.99</v>
      </c>
      <c r="Q16" s="24" t="s">
        <v>18</v>
      </c>
    </row>
    <row r="17" spans="1:17" ht="18" customHeight="1" x14ac:dyDescent="0.35">
      <c r="A17" s="9">
        <v>41898</v>
      </c>
      <c r="B17" s="10"/>
      <c r="C17" s="10"/>
      <c r="D17" s="96" t="s">
        <v>53</v>
      </c>
      <c r="E17" s="96"/>
      <c r="F17" s="96"/>
      <c r="G17" s="96"/>
      <c r="H17" s="96"/>
      <c r="I17" s="11"/>
      <c r="J17" s="21"/>
      <c r="K17" s="11"/>
      <c r="L17" s="40">
        <v>12.4</v>
      </c>
      <c r="M17" s="11"/>
      <c r="N17" s="22" t="s">
        <v>12</v>
      </c>
      <c r="O17" s="23">
        <f>+J17*0.25+L17</f>
        <v>12.4</v>
      </c>
    </row>
    <row r="18" spans="1:17" ht="18" customHeight="1" x14ac:dyDescent="0.35">
      <c r="A18" s="9">
        <v>41898</v>
      </c>
      <c r="B18" s="10"/>
      <c r="C18" s="10"/>
      <c r="D18" s="96" t="s">
        <v>52</v>
      </c>
      <c r="E18" s="96"/>
      <c r="F18" s="96"/>
      <c r="G18" s="96"/>
      <c r="H18" s="96"/>
      <c r="I18" s="11"/>
      <c r="J18" s="21"/>
      <c r="K18" s="11"/>
      <c r="L18" s="40">
        <v>15</v>
      </c>
      <c r="M18" s="11"/>
      <c r="N18" s="22" t="s">
        <v>12</v>
      </c>
      <c r="O18" s="23">
        <f>+J18*0.25+L18</f>
        <v>15</v>
      </c>
    </row>
    <row r="19" spans="1:17" ht="18" customHeight="1" x14ac:dyDescent="0.35">
      <c r="A19" s="9">
        <v>41906</v>
      </c>
      <c r="B19" s="10"/>
      <c r="C19" s="10"/>
      <c r="D19" s="96" t="s">
        <v>50</v>
      </c>
      <c r="E19" s="96"/>
      <c r="F19" s="96"/>
      <c r="G19" s="96"/>
      <c r="H19" s="96"/>
      <c r="I19" s="11"/>
      <c r="J19" s="21"/>
      <c r="K19" s="11"/>
      <c r="L19" s="40">
        <v>15</v>
      </c>
      <c r="M19" s="11"/>
      <c r="N19" s="22" t="s">
        <v>12</v>
      </c>
      <c r="O19" s="23">
        <f>+J19*0.25+L19</f>
        <v>15</v>
      </c>
      <c r="Q19" s="39"/>
    </row>
    <row r="20" spans="1:17" ht="18" customHeight="1" x14ac:dyDescent="0.35">
      <c r="A20" s="9">
        <v>41919</v>
      </c>
      <c r="B20" s="10"/>
      <c r="C20" s="10"/>
      <c r="D20" s="96" t="s">
        <v>53</v>
      </c>
      <c r="E20" s="96"/>
      <c r="F20" s="96"/>
      <c r="G20" s="96"/>
      <c r="H20" s="96"/>
      <c r="I20" s="11"/>
      <c r="J20" s="21"/>
      <c r="K20" s="11"/>
      <c r="L20" s="40">
        <v>15</v>
      </c>
      <c r="M20" s="11"/>
      <c r="N20" s="22" t="s">
        <v>12</v>
      </c>
      <c r="O20" s="23">
        <f>+J20*0.25+L20</f>
        <v>15</v>
      </c>
    </row>
    <row r="21" spans="1:17" ht="18" customHeight="1" x14ac:dyDescent="0.35">
      <c r="A21" s="9">
        <v>42016</v>
      </c>
      <c r="B21" s="31"/>
      <c r="C21" s="10"/>
      <c r="D21" s="96" t="s">
        <v>44</v>
      </c>
      <c r="E21" s="96"/>
      <c r="F21" s="96"/>
      <c r="G21" s="96"/>
      <c r="H21" s="96"/>
      <c r="I21" s="11"/>
      <c r="J21" s="21"/>
      <c r="K21" s="11"/>
      <c r="L21" s="40">
        <v>96</v>
      </c>
      <c r="M21" s="11"/>
      <c r="N21" s="22" t="s">
        <v>12</v>
      </c>
      <c r="O21" s="23">
        <f t="shared" ref="O21:O43" si="0">+J21*0.25+L21</f>
        <v>96</v>
      </c>
      <c r="Q21" s="24" t="s">
        <v>23</v>
      </c>
    </row>
    <row r="22" spans="1:17" ht="18" customHeight="1" x14ac:dyDescent="0.35">
      <c r="A22" s="9">
        <v>42136</v>
      </c>
      <c r="B22" s="10"/>
      <c r="C22" s="10"/>
      <c r="D22" s="96" t="s">
        <v>52</v>
      </c>
      <c r="E22" s="96"/>
      <c r="F22" s="96"/>
      <c r="G22" s="96"/>
      <c r="H22" s="96"/>
      <c r="I22" s="11"/>
      <c r="J22" s="21"/>
      <c r="K22" s="11"/>
      <c r="L22" s="40">
        <v>15.3</v>
      </c>
      <c r="M22" s="11"/>
      <c r="N22" s="22" t="s">
        <v>12</v>
      </c>
      <c r="O22" s="23">
        <f>+J22*0.25+L22</f>
        <v>15.3</v>
      </c>
    </row>
    <row r="23" spans="1:17" ht="18" customHeight="1" x14ac:dyDescent="0.35">
      <c r="A23" s="9">
        <v>42151</v>
      </c>
      <c r="B23" s="10"/>
      <c r="C23" s="10"/>
      <c r="D23" s="96" t="s">
        <v>55</v>
      </c>
      <c r="E23" s="96"/>
      <c r="F23" s="96"/>
      <c r="G23" s="96"/>
      <c r="H23" s="96"/>
      <c r="I23" s="11"/>
      <c r="J23" s="21"/>
      <c r="K23" s="11"/>
      <c r="L23" s="40">
        <v>15.3</v>
      </c>
      <c r="M23" s="11"/>
      <c r="N23" s="22" t="s">
        <v>12</v>
      </c>
      <c r="O23" s="23">
        <f>+J23*0.25+L23</f>
        <v>15.3</v>
      </c>
    </row>
    <row r="24" spans="1:17" ht="18" customHeight="1" x14ac:dyDescent="0.35">
      <c r="A24" s="9">
        <v>42153</v>
      </c>
      <c r="B24" s="31"/>
      <c r="C24" s="10"/>
      <c r="D24" s="96" t="s">
        <v>45</v>
      </c>
      <c r="E24" s="96"/>
      <c r="F24" s="96"/>
      <c r="G24" s="96"/>
      <c r="H24" s="96"/>
      <c r="I24" s="11"/>
      <c r="J24" s="21"/>
      <c r="K24" s="11"/>
      <c r="L24" s="40">
        <v>78.44</v>
      </c>
      <c r="M24" s="11"/>
      <c r="N24" s="22" t="s">
        <v>12</v>
      </c>
      <c r="O24" s="23">
        <f t="shared" si="0"/>
        <v>78.44</v>
      </c>
      <c r="P24" t="s">
        <v>49</v>
      </c>
      <c r="Q24" s="24" t="s">
        <v>21</v>
      </c>
    </row>
    <row r="25" spans="1:17" ht="18" customHeight="1" x14ac:dyDescent="0.35">
      <c r="A25" s="9">
        <v>42155</v>
      </c>
      <c r="B25" s="10"/>
      <c r="C25" s="10"/>
      <c r="D25" s="96" t="s">
        <v>46</v>
      </c>
      <c r="E25" s="96"/>
      <c r="F25" s="96"/>
      <c r="G25" s="96"/>
      <c r="H25" s="96"/>
      <c r="I25" s="11"/>
      <c r="J25" s="21"/>
      <c r="K25" s="11"/>
      <c r="L25" s="40">
        <v>85</v>
      </c>
      <c r="M25" s="11"/>
      <c r="N25" s="22" t="s">
        <v>12</v>
      </c>
      <c r="O25" s="23">
        <f t="shared" si="0"/>
        <v>85</v>
      </c>
      <c r="P25" t="s">
        <v>49</v>
      </c>
      <c r="Q25" s="24" t="s">
        <v>19</v>
      </c>
    </row>
    <row r="26" spans="1:17" ht="18" customHeight="1" x14ac:dyDescent="0.35">
      <c r="A26" s="9">
        <v>42155</v>
      </c>
      <c r="B26" s="10"/>
      <c r="C26" s="10"/>
      <c r="D26" s="96" t="s">
        <v>51</v>
      </c>
      <c r="E26" s="96"/>
      <c r="F26" s="96"/>
      <c r="G26" s="96"/>
      <c r="H26" s="96"/>
      <c r="I26" s="11"/>
      <c r="J26" s="21"/>
      <c r="K26" s="11"/>
      <c r="L26" s="40">
        <v>80</v>
      </c>
      <c r="M26" s="11"/>
      <c r="N26" s="22" t="s">
        <v>12</v>
      </c>
      <c r="O26" s="23">
        <f>+J26*0.25+L26</f>
        <v>80</v>
      </c>
      <c r="P26" t="s">
        <v>49</v>
      </c>
      <c r="Q26" s="39"/>
    </row>
    <row r="27" spans="1:17" ht="18" customHeight="1" x14ac:dyDescent="0.35">
      <c r="A27" s="9">
        <v>42161</v>
      </c>
      <c r="B27" s="31"/>
      <c r="C27" s="10"/>
      <c r="D27" s="96" t="s">
        <v>47</v>
      </c>
      <c r="E27" s="96"/>
      <c r="F27" s="96"/>
      <c r="G27" s="96"/>
      <c r="H27" s="96"/>
      <c r="I27" s="11"/>
      <c r="J27" s="21"/>
      <c r="K27" s="11" t="s">
        <v>48</v>
      </c>
      <c r="L27" s="40">
        <v>-72</v>
      </c>
      <c r="M27" s="11"/>
      <c r="N27" s="22" t="s">
        <v>12</v>
      </c>
      <c r="O27" s="23">
        <f t="shared" si="0"/>
        <v>-72</v>
      </c>
      <c r="Q27" s="39"/>
    </row>
    <row r="28" spans="1:17" ht="18" customHeight="1" x14ac:dyDescent="0.35">
      <c r="A28" s="9">
        <v>42191</v>
      </c>
      <c r="B28" s="10"/>
      <c r="C28" s="10"/>
      <c r="D28" s="96" t="s">
        <v>53</v>
      </c>
      <c r="E28" s="96"/>
      <c r="F28" s="96"/>
      <c r="G28" s="96"/>
      <c r="H28" s="96"/>
      <c r="I28" s="11"/>
      <c r="J28" s="21"/>
      <c r="K28" s="11"/>
      <c r="L28" s="40">
        <f>15.3+6</f>
        <v>21.3</v>
      </c>
      <c r="M28" s="11"/>
      <c r="N28" s="22" t="s">
        <v>12</v>
      </c>
      <c r="O28" s="23">
        <f t="shared" ref="O28:O42" si="1">+J28*0.25+L28</f>
        <v>21.3</v>
      </c>
    </row>
    <row r="29" spans="1:17" ht="18" customHeight="1" x14ac:dyDescent="0.35">
      <c r="A29" s="9">
        <v>42198</v>
      </c>
      <c r="B29" s="10"/>
      <c r="C29" s="10"/>
      <c r="D29" s="96" t="s">
        <v>54</v>
      </c>
      <c r="E29" s="96"/>
      <c r="F29" s="96"/>
      <c r="G29" s="96"/>
      <c r="H29" s="96"/>
      <c r="I29" s="11"/>
      <c r="J29" s="21"/>
      <c r="K29" s="11"/>
      <c r="L29" s="40">
        <v>15.3</v>
      </c>
      <c r="M29" s="11"/>
      <c r="N29" s="22" t="s">
        <v>12</v>
      </c>
      <c r="O29" s="23">
        <f>+J29*0.25+L29</f>
        <v>15.3</v>
      </c>
    </row>
    <row r="30" spans="1:17" ht="18" customHeight="1" x14ac:dyDescent="0.35">
      <c r="A30" s="9">
        <v>42220</v>
      </c>
      <c r="B30" s="10"/>
      <c r="C30" s="10"/>
      <c r="D30" s="96" t="s">
        <v>53</v>
      </c>
      <c r="E30" s="96"/>
      <c r="F30" s="96"/>
      <c r="G30" s="96"/>
      <c r="H30" s="96"/>
      <c r="I30" s="11"/>
      <c r="J30" s="21"/>
      <c r="K30" s="11"/>
      <c r="L30" s="40">
        <v>15.3</v>
      </c>
      <c r="M30" s="11"/>
      <c r="N30" s="22" t="s">
        <v>12</v>
      </c>
      <c r="O30" s="23">
        <f>+J30*0.25+L30</f>
        <v>15.3</v>
      </c>
    </row>
    <row r="31" spans="1:17" ht="18" customHeight="1" x14ac:dyDescent="0.35">
      <c r="A31" s="9">
        <v>42241</v>
      </c>
      <c r="B31" s="10"/>
      <c r="C31" s="10"/>
      <c r="D31" s="96" t="s">
        <v>54</v>
      </c>
      <c r="E31" s="96"/>
      <c r="F31" s="96"/>
      <c r="G31" s="96"/>
      <c r="H31" s="96"/>
      <c r="I31" s="11"/>
      <c r="J31" s="21"/>
      <c r="K31" s="11"/>
      <c r="L31" s="40">
        <v>15.3</v>
      </c>
      <c r="M31" s="11"/>
      <c r="N31" s="22" t="s">
        <v>12</v>
      </c>
      <c r="O31" s="23">
        <f>+J31*0.25+L31</f>
        <v>15.3</v>
      </c>
    </row>
    <row r="32" spans="1:17" ht="18" customHeight="1" x14ac:dyDescent="0.35">
      <c r="A32" s="9">
        <v>42248</v>
      </c>
      <c r="B32" s="10"/>
      <c r="C32" s="10"/>
      <c r="D32" s="96" t="s">
        <v>53</v>
      </c>
      <c r="E32" s="96"/>
      <c r="F32" s="96"/>
      <c r="G32" s="96"/>
      <c r="H32" s="96"/>
      <c r="I32" s="11"/>
      <c r="J32" s="21"/>
      <c r="K32" s="11"/>
      <c r="L32" s="40">
        <f>15.3+6</f>
        <v>21.3</v>
      </c>
      <c r="M32" s="11"/>
      <c r="N32" s="22" t="s">
        <v>12</v>
      </c>
      <c r="O32" s="23">
        <f t="shared" si="1"/>
        <v>21.3</v>
      </c>
    </row>
    <row r="33" spans="1:16" ht="18" customHeight="1" x14ac:dyDescent="0.35">
      <c r="A33" s="9">
        <v>42269</v>
      </c>
      <c r="B33" s="10"/>
      <c r="C33" s="10"/>
      <c r="D33" s="96" t="s">
        <v>52</v>
      </c>
      <c r="E33" s="96"/>
      <c r="F33" s="96"/>
      <c r="G33" s="96"/>
      <c r="H33" s="96"/>
      <c r="I33" s="11"/>
      <c r="J33" s="21"/>
      <c r="K33" s="11"/>
      <c r="L33" s="40">
        <f>15.3+6</f>
        <v>21.3</v>
      </c>
      <c r="M33" s="11"/>
      <c r="N33" s="22" t="s">
        <v>12</v>
      </c>
      <c r="O33" s="23">
        <f t="shared" si="1"/>
        <v>21.3</v>
      </c>
    </row>
    <row r="34" spans="1:16" ht="18" customHeight="1" x14ac:dyDescent="0.35">
      <c r="A34" s="9">
        <v>42311</v>
      </c>
      <c r="B34" s="10"/>
      <c r="C34" s="10"/>
      <c r="D34" s="96" t="s">
        <v>53</v>
      </c>
      <c r="E34" s="96"/>
      <c r="F34" s="96"/>
      <c r="G34" s="96"/>
      <c r="H34" s="96"/>
      <c r="I34" s="11"/>
      <c r="J34" s="21"/>
      <c r="K34" s="11"/>
      <c r="L34" s="40">
        <v>15.3</v>
      </c>
      <c r="M34" s="11"/>
      <c r="N34" s="22" t="s">
        <v>12</v>
      </c>
      <c r="O34" s="23">
        <f t="shared" si="1"/>
        <v>15.3</v>
      </c>
    </row>
    <row r="35" spans="1:16" ht="18" customHeight="1" x14ac:dyDescent="0.35">
      <c r="A35" s="9"/>
      <c r="B35" s="10"/>
      <c r="C35" s="10"/>
      <c r="D35" s="96" t="s">
        <v>58</v>
      </c>
      <c r="E35" s="96"/>
      <c r="F35" s="96"/>
      <c r="G35" s="96"/>
      <c r="H35" s="96"/>
      <c r="I35" s="11"/>
      <c r="J35" s="21">
        <v>162</v>
      </c>
      <c r="K35" s="11"/>
      <c r="L35" s="40"/>
      <c r="M35" s="11" t="s">
        <v>57</v>
      </c>
      <c r="N35" s="22" t="s">
        <v>28</v>
      </c>
      <c r="O35" s="23">
        <f t="shared" si="1"/>
        <v>40.5</v>
      </c>
    </row>
    <row r="36" spans="1:16" ht="18" customHeight="1" x14ac:dyDescent="0.35">
      <c r="A36" s="9">
        <v>42334</v>
      </c>
      <c r="B36" s="10"/>
      <c r="C36" s="10"/>
      <c r="D36" s="96" t="s">
        <v>28</v>
      </c>
      <c r="E36" s="96"/>
      <c r="F36" s="96"/>
      <c r="G36" s="96"/>
      <c r="H36" s="96"/>
      <c r="I36" s="11"/>
      <c r="J36" s="21">
        <v>90</v>
      </c>
      <c r="K36" s="11"/>
      <c r="L36" s="40"/>
      <c r="M36" s="11"/>
      <c r="N36" s="22" t="s">
        <v>28</v>
      </c>
      <c r="O36" s="23">
        <f t="shared" si="1"/>
        <v>22.5</v>
      </c>
    </row>
    <row r="37" spans="1:16" ht="18" customHeight="1" x14ac:dyDescent="0.35">
      <c r="A37" s="9">
        <v>42285</v>
      </c>
      <c r="B37" s="10"/>
      <c r="C37" s="10"/>
      <c r="D37" s="96" t="s">
        <v>28</v>
      </c>
      <c r="E37" s="96"/>
      <c r="F37" s="96"/>
      <c r="G37" s="96"/>
      <c r="H37" s="96"/>
      <c r="I37" s="11"/>
      <c r="J37" s="21">
        <v>90</v>
      </c>
      <c r="K37" s="11"/>
      <c r="L37" s="40"/>
      <c r="M37" s="11"/>
      <c r="N37" s="22" t="s">
        <v>28</v>
      </c>
      <c r="O37" s="23">
        <f t="shared" si="1"/>
        <v>22.5</v>
      </c>
    </row>
    <row r="38" spans="1:16" ht="18" customHeight="1" x14ac:dyDescent="0.35">
      <c r="A38" s="9">
        <v>42326</v>
      </c>
      <c r="B38" s="10"/>
      <c r="C38" s="10"/>
      <c r="D38" s="96" t="s">
        <v>59</v>
      </c>
      <c r="E38" s="96"/>
      <c r="F38" s="96"/>
      <c r="G38" s="96"/>
      <c r="H38" s="96"/>
      <c r="I38" s="11"/>
      <c r="J38" s="21"/>
      <c r="K38" s="11"/>
      <c r="L38" s="40">
        <v>4.5</v>
      </c>
      <c r="M38" s="11"/>
      <c r="N38" s="22" t="s">
        <v>12</v>
      </c>
      <c r="O38" s="23">
        <f t="shared" si="1"/>
        <v>4.5</v>
      </c>
    </row>
    <row r="39" spans="1:16" ht="18" customHeight="1" x14ac:dyDescent="0.35">
      <c r="A39" s="9"/>
      <c r="B39" s="10"/>
      <c r="C39" s="10"/>
      <c r="D39" s="96"/>
      <c r="E39" s="96"/>
      <c r="F39" s="96"/>
      <c r="G39" s="96"/>
      <c r="H39" s="96"/>
      <c r="I39" s="11"/>
      <c r="J39" s="21"/>
      <c r="K39" s="11"/>
      <c r="L39" s="40"/>
      <c r="M39" s="11"/>
      <c r="N39" s="22"/>
      <c r="O39" s="23">
        <f t="shared" si="1"/>
        <v>0</v>
      </c>
    </row>
    <row r="40" spans="1:16" ht="18" customHeight="1" x14ac:dyDescent="0.35">
      <c r="A40" s="9"/>
      <c r="B40" s="10"/>
      <c r="C40" s="10"/>
      <c r="D40" s="96"/>
      <c r="E40" s="96"/>
      <c r="F40" s="96"/>
      <c r="G40" s="96"/>
      <c r="H40" s="96"/>
      <c r="I40" s="11"/>
      <c r="J40" s="21"/>
      <c r="K40" s="11"/>
      <c r="L40" s="40"/>
      <c r="M40" s="11"/>
      <c r="N40" s="22"/>
      <c r="O40" s="23">
        <f t="shared" si="1"/>
        <v>0</v>
      </c>
    </row>
    <row r="41" spans="1:16" ht="18" customHeight="1" x14ac:dyDescent="0.35">
      <c r="A41" s="9"/>
      <c r="B41" s="10"/>
      <c r="C41" s="10"/>
      <c r="D41" s="96"/>
      <c r="E41" s="96"/>
      <c r="F41" s="96"/>
      <c r="G41" s="96"/>
      <c r="H41" s="96"/>
      <c r="I41" s="11"/>
      <c r="J41" s="21"/>
      <c r="K41" s="11"/>
      <c r="L41" s="40"/>
      <c r="M41" s="11"/>
      <c r="N41" s="22"/>
      <c r="O41" s="23">
        <f t="shared" si="1"/>
        <v>0</v>
      </c>
    </row>
    <row r="42" spans="1:16" ht="18" customHeight="1" x14ac:dyDescent="0.35">
      <c r="A42" s="9"/>
      <c r="B42" s="10"/>
      <c r="C42" s="10"/>
      <c r="D42" s="96"/>
      <c r="E42" s="96"/>
      <c r="F42" s="96"/>
      <c r="G42" s="96"/>
      <c r="H42" s="96"/>
      <c r="I42" s="11"/>
      <c r="J42" s="21"/>
      <c r="K42" s="11"/>
      <c r="L42" s="40"/>
      <c r="M42" s="11"/>
      <c r="N42" s="22"/>
      <c r="O42" s="23">
        <f t="shared" si="1"/>
        <v>0</v>
      </c>
    </row>
    <row r="43" spans="1:16" ht="18" customHeight="1" x14ac:dyDescent="0.35">
      <c r="A43" s="9"/>
      <c r="B43" s="10"/>
      <c r="C43" s="10"/>
      <c r="D43" s="96"/>
      <c r="E43" s="96"/>
      <c r="F43" s="96"/>
      <c r="G43" s="96"/>
      <c r="H43" s="96"/>
      <c r="I43" s="11"/>
      <c r="J43" s="21"/>
      <c r="K43" s="11"/>
      <c r="L43" s="40"/>
      <c r="M43" s="11"/>
      <c r="N43" s="22"/>
      <c r="O43" s="23">
        <f t="shared" si="0"/>
        <v>0</v>
      </c>
    </row>
    <row r="44" spans="1:16" ht="20.25" customHeight="1" x14ac:dyDescent="0.35">
      <c r="G44" s="100" t="s">
        <v>14</v>
      </c>
      <c r="H44" s="100"/>
      <c r="I44" s="6"/>
      <c r="J44" s="6">
        <f>SUM(J16:J43)</f>
        <v>342</v>
      </c>
      <c r="K44" s="6"/>
      <c r="L44" s="12">
        <f>SUM(L16:L43)</f>
        <v>491.03000000000009</v>
      </c>
      <c r="M44" s="6"/>
      <c r="N44" s="6" t="s">
        <v>15</v>
      </c>
      <c r="O44" s="12">
        <f>+J44*0.25+L44</f>
        <v>576.53000000000009</v>
      </c>
    </row>
    <row r="45" spans="1:16" x14ac:dyDescent="0.35">
      <c r="N45" s="101" t="str">
        <f>IF(O44=SUM(C52:C54,F52:F54,L52:L54,O52:O54),"","Please complete analysis!")</f>
        <v/>
      </c>
      <c r="O45" s="101"/>
    </row>
    <row r="47" spans="1:16" ht="18" customHeight="1" x14ac:dyDescent="0.35">
      <c r="A47" s="4" t="s">
        <v>16</v>
      </c>
      <c r="B47" s="32"/>
      <c r="C47" s="32"/>
      <c r="D47" s="33"/>
      <c r="F47" s="13" t="s">
        <v>7</v>
      </c>
      <c r="G47" s="34"/>
      <c r="H47" s="35"/>
      <c r="O47" s="41">
        <f>+O24+O25+O26</f>
        <v>243.44</v>
      </c>
      <c r="P47" t="s">
        <v>49</v>
      </c>
    </row>
    <row r="48" spans="1:16" x14ac:dyDescent="0.35">
      <c r="O48" s="41">
        <f>+O44-O47</f>
        <v>333.09000000000009</v>
      </c>
      <c r="P48" t="s">
        <v>56</v>
      </c>
    </row>
    <row r="49" spans="1:15" x14ac:dyDescent="0.35">
      <c r="A49" s="4" t="s">
        <v>32</v>
      </c>
      <c r="B49" s="85"/>
      <c r="C49" s="85"/>
      <c r="D49" s="86"/>
      <c r="F49" s="13" t="s">
        <v>7</v>
      </c>
      <c r="G49" s="102"/>
      <c r="H49" s="103"/>
    </row>
    <row r="51" spans="1:15" x14ac:dyDescent="0.35">
      <c r="A51" s="14" t="s">
        <v>17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6"/>
    </row>
    <row r="52" spans="1:15" x14ac:dyDescent="0.35">
      <c r="A52" s="17" t="s">
        <v>24</v>
      </c>
      <c r="B52" s="18"/>
      <c r="C52" s="26">
        <f>SUMIF($N$16:$N$43,A52,$O$16:$O$43)</f>
        <v>0</v>
      </c>
      <c r="D52" s="18"/>
      <c r="E52" s="18" t="s">
        <v>18</v>
      </c>
      <c r="F52" s="26">
        <f>SUMIF($N$16:$N$43,E52,$O$16:$O$43)</f>
        <v>0</v>
      </c>
      <c r="G52" s="18"/>
      <c r="H52" s="18" t="s">
        <v>21</v>
      </c>
      <c r="I52" s="18"/>
      <c r="J52" s="26">
        <f>SUMIF($N$16:$N$43,H52,$O$16:$O$43)</f>
        <v>0</v>
      </c>
      <c r="K52" s="18"/>
      <c r="L52" s="26">
        <f>SUMIF($N$16:$N$43,I52,$O$16:$O$43)</f>
        <v>0</v>
      </c>
      <c r="M52" s="18"/>
      <c r="N52" s="18" t="s">
        <v>25</v>
      </c>
      <c r="O52" s="27">
        <f>SUMIF($N$16:$N$43,N52,$O$16:$O$43)</f>
        <v>0</v>
      </c>
    </row>
    <row r="53" spans="1:15" x14ac:dyDescent="0.35">
      <c r="A53" s="17" t="s">
        <v>13</v>
      </c>
      <c r="B53" s="18"/>
      <c r="C53" s="25">
        <f>SUMIF($N$16:$N$43,A53,$O$16:$O$43)</f>
        <v>0</v>
      </c>
      <c r="D53" s="18"/>
      <c r="E53" s="18" t="s">
        <v>19</v>
      </c>
      <c r="F53" s="25">
        <f>SUMIF($N$16:$N$43,E53,$O$16:$O$43)</f>
        <v>0</v>
      </c>
      <c r="G53" s="18"/>
      <c r="H53" s="18" t="s">
        <v>34</v>
      </c>
      <c r="I53" s="18"/>
      <c r="J53" s="25">
        <f>SUMIF($N$16:$N$43,H53,$O$16:$O$43)</f>
        <v>0</v>
      </c>
      <c r="K53" s="18"/>
      <c r="L53" s="25">
        <f>SUMIF($N$16:$N$43,I53,$O$16:$O$43)</f>
        <v>0</v>
      </c>
      <c r="M53" s="18"/>
      <c r="N53" s="18" t="s">
        <v>12</v>
      </c>
      <c r="O53" s="28">
        <f>SUMIF($N$16:$N$43,N53,$O$16:$O$43)</f>
        <v>491.03000000000009</v>
      </c>
    </row>
    <row r="54" spans="1:15" x14ac:dyDescent="0.35">
      <c r="A54" s="19" t="s">
        <v>22</v>
      </c>
      <c r="B54" s="20"/>
      <c r="C54" s="29">
        <f>SUMIF($N$16:$N$43,A54,$O$16:$O$43)</f>
        <v>0</v>
      </c>
      <c r="D54" s="20"/>
      <c r="E54" s="20" t="s">
        <v>20</v>
      </c>
      <c r="F54" s="29">
        <f>SUMIF($N$16:$N$43,E54,$O$16:$O$43)</f>
        <v>0</v>
      </c>
      <c r="G54" s="20"/>
      <c r="H54" s="20" t="s">
        <v>23</v>
      </c>
      <c r="I54" s="20"/>
      <c r="J54" s="29">
        <f>SUMIF($N$16:$N$43,H54,$O$16:$O$43)</f>
        <v>0</v>
      </c>
      <c r="K54" s="20"/>
      <c r="L54" s="29">
        <f>SUMIF($N$16:$N$43,I54,$O$16:$O$43)</f>
        <v>0</v>
      </c>
      <c r="M54" s="20"/>
      <c r="N54" s="20" t="s">
        <v>28</v>
      </c>
      <c r="O54" s="29">
        <f>SUMIF($N$16:$N$43,N54,$O$16:$O$43)</f>
        <v>85.5</v>
      </c>
    </row>
    <row r="56" spans="1:15" x14ac:dyDescent="0.3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</row>
    <row r="57" spans="1:15" x14ac:dyDescent="0.35">
      <c r="A57" s="99" t="s">
        <v>30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</row>
    <row r="58" spans="1:15" x14ac:dyDescent="0.35">
      <c r="A58" s="99" t="s">
        <v>31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</row>
  </sheetData>
  <sheetProtection selectLockedCells="1" selectUnlockedCells="1"/>
  <sortState xmlns:xlrd2="http://schemas.microsoft.com/office/spreadsheetml/2017/richdata2" ref="A16:Q29">
    <sortCondition ref="Q8"/>
  </sortState>
  <mergeCells count="47">
    <mergeCell ref="A1:O1"/>
    <mergeCell ref="A56:O56"/>
    <mergeCell ref="A57:O57"/>
    <mergeCell ref="A58:O58"/>
    <mergeCell ref="B49:D49"/>
    <mergeCell ref="G49:H49"/>
    <mergeCell ref="D43:H43"/>
    <mergeCell ref="G44:H44"/>
    <mergeCell ref="N45:O45"/>
    <mergeCell ref="B14:C14"/>
    <mergeCell ref="D26:H26"/>
    <mergeCell ref="D18:H18"/>
    <mergeCell ref="D20:H20"/>
    <mergeCell ref="D25:H25"/>
    <mergeCell ref="D27:H27"/>
    <mergeCell ref="D19:H19"/>
    <mergeCell ref="E6:E8"/>
    <mergeCell ref="F4:H4"/>
    <mergeCell ref="M4:O4"/>
    <mergeCell ref="F6:H8"/>
    <mergeCell ref="F10:H10"/>
    <mergeCell ref="M6:O6"/>
    <mergeCell ref="M10:O10"/>
    <mergeCell ref="D23:H23"/>
    <mergeCell ref="F12:H12"/>
    <mergeCell ref="N12:O12"/>
    <mergeCell ref="D22:H22"/>
    <mergeCell ref="D29:H29"/>
    <mergeCell ref="N15:O15"/>
    <mergeCell ref="D16:H16"/>
    <mergeCell ref="D21:H21"/>
    <mergeCell ref="D24:H24"/>
    <mergeCell ref="D28:H28"/>
    <mergeCell ref="D17:H17"/>
    <mergeCell ref="D34:H34"/>
    <mergeCell ref="D30:H30"/>
    <mergeCell ref="D35:H35"/>
    <mergeCell ref="D36:H36"/>
    <mergeCell ref="D37:H37"/>
    <mergeCell ref="D32:H32"/>
    <mergeCell ref="D33:H33"/>
    <mergeCell ref="D31:H31"/>
    <mergeCell ref="D38:H38"/>
    <mergeCell ref="D39:H39"/>
    <mergeCell ref="D40:H40"/>
    <mergeCell ref="D41:H41"/>
    <mergeCell ref="D42:H42"/>
  </mergeCells>
  <dataValidations count="2">
    <dataValidation type="list" showInputMessage="1" showErrorMessage="1" sqref="N30 N34:N43" xr:uid="{00000000-0002-0000-0C00-000000000000}">
      <formula1>$Q$8:$Q$25</formula1>
    </dataValidation>
    <dataValidation type="list" showInputMessage="1" showErrorMessage="1" sqref="N31:N33 N16:N29" xr:uid="{00000000-0002-0000-0C00-000001000000}">
      <formula1>$Q$8:$Q$27</formula1>
    </dataValidation>
  </dataValidations>
  <hyperlinks>
    <hyperlink ref="M10" r:id="rId1" xr:uid="{00000000-0004-0000-0C00-000000000000}"/>
  </hyperlinks>
  <printOptions horizontalCentered="1"/>
  <pageMargins left="0.70866141732283472" right="0.70866141732283472" top="0.43307086614173229" bottom="0.43307086614173229" header="0.31496062992125984" footer="0.31496062992125984"/>
  <pageSetup paperSize="9" scale="54" orientation="landscape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>
      <selection activeCell="B43" sqref="B43:B44"/>
    </sheetView>
  </sheetViews>
  <sheetFormatPr defaultRowHeight="14.5" x14ac:dyDescent="0.3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>
      <selection activeCell="B43" sqref="B43:B44"/>
    </sheetView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5"/>
  <sheetViews>
    <sheetView zoomScaleNormal="100" workbookViewId="0">
      <selection activeCell="E37" sqref="E37"/>
    </sheetView>
  </sheetViews>
  <sheetFormatPr defaultRowHeight="14.5" x14ac:dyDescent="0.35"/>
  <cols>
    <col min="1" max="1" width="10.54296875" style="1" customWidth="1"/>
    <col min="2" max="3" width="15.6328125" customWidth="1"/>
    <col min="4" max="4" width="2" customWidth="1"/>
    <col min="5" max="5" width="15.90625" customWidth="1"/>
    <col min="7" max="7" width="1.453125" customWidth="1"/>
    <col min="8" max="8" width="22.54296875" customWidth="1"/>
    <col min="9" max="9" width="1.6328125" customWidth="1"/>
    <col min="11" max="11" width="1.6328125" customWidth="1"/>
    <col min="13" max="13" width="1.6328125" customWidth="1"/>
    <col min="14" max="14" width="20.08984375" customWidth="1"/>
    <col min="15" max="15" width="17.08984375" customWidth="1"/>
  </cols>
  <sheetData>
    <row r="1" spans="1:17" ht="18.5" x14ac:dyDescent="0.3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7" ht="36" x14ac:dyDescent="0.8">
      <c r="E2" s="3" t="s">
        <v>0</v>
      </c>
    </row>
    <row r="4" spans="1:17" ht="18" customHeight="1" x14ac:dyDescent="0.35">
      <c r="E4" s="4" t="s">
        <v>1</v>
      </c>
      <c r="F4" s="85" t="s">
        <v>36</v>
      </c>
      <c r="G4" s="85"/>
      <c r="H4" s="86"/>
      <c r="J4" s="4" t="s">
        <v>4</v>
      </c>
      <c r="K4" s="37"/>
      <c r="L4" s="38"/>
      <c r="M4" s="85" t="s">
        <v>39</v>
      </c>
      <c r="N4" s="85"/>
      <c r="O4" s="86"/>
    </row>
    <row r="5" spans="1:17" x14ac:dyDescent="0.35">
      <c r="E5" s="2"/>
      <c r="J5" s="2"/>
      <c r="L5" s="2"/>
    </row>
    <row r="6" spans="1:17" ht="18" customHeight="1" x14ac:dyDescent="0.35">
      <c r="E6" s="87" t="s">
        <v>2</v>
      </c>
      <c r="F6" s="90" t="s">
        <v>37</v>
      </c>
      <c r="G6" s="90"/>
      <c r="H6" s="91"/>
      <c r="J6" s="4" t="s">
        <v>5</v>
      </c>
      <c r="K6" s="37"/>
      <c r="L6" s="38"/>
      <c r="M6" s="85" t="s">
        <v>40</v>
      </c>
      <c r="N6" s="85"/>
      <c r="O6" s="86"/>
    </row>
    <row r="7" spans="1:17" ht="18" customHeight="1" x14ac:dyDescent="0.35">
      <c r="E7" s="88"/>
      <c r="F7" s="104"/>
      <c r="G7" s="104"/>
      <c r="H7" s="93"/>
      <c r="J7" s="2"/>
      <c r="L7" s="2"/>
    </row>
    <row r="8" spans="1:17" ht="18" customHeight="1" x14ac:dyDescent="0.35">
      <c r="E8" s="89"/>
      <c r="F8" s="94"/>
      <c r="G8" s="94"/>
      <c r="H8" s="95"/>
      <c r="J8" s="2"/>
      <c r="L8" s="2"/>
      <c r="Q8" s="24" t="s">
        <v>20</v>
      </c>
    </row>
    <row r="9" spans="1:17" x14ac:dyDescent="0.35">
      <c r="E9" s="2"/>
      <c r="J9" s="2"/>
      <c r="L9" s="2"/>
      <c r="Q9" s="24" t="s">
        <v>22</v>
      </c>
    </row>
    <row r="10" spans="1:17" ht="18" customHeight="1" x14ac:dyDescent="0.35">
      <c r="E10" s="4" t="s">
        <v>3</v>
      </c>
      <c r="F10" s="85" t="s">
        <v>38</v>
      </c>
      <c r="G10" s="85"/>
      <c r="H10" s="86"/>
      <c r="J10" s="4" t="s">
        <v>6</v>
      </c>
      <c r="K10" s="37"/>
      <c r="L10" s="38"/>
      <c r="M10" s="105" t="s">
        <v>41</v>
      </c>
      <c r="N10" s="85"/>
      <c r="O10" s="86"/>
      <c r="Q10" s="24" t="s">
        <v>24</v>
      </c>
    </row>
    <row r="11" spans="1:17" x14ac:dyDescent="0.35">
      <c r="Q11" s="24" t="s">
        <v>34</v>
      </c>
    </row>
    <row r="12" spans="1:17" ht="18" customHeight="1" x14ac:dyDescent="0.35">
      <c r="E12" s="4" t="s">
        <v>26</v>
      </c>
      <c r="F12" s="85"/>
      <c r="G12" s="85"/>
      <c r="H12" s="86"/>
      <c r="J12" s="4" t="s">
        <v>27</v>
      </c>
      <c r="K12" s="37"/>
      <c r="L12" s="38"/>
      <c r="M12" s="30"/>
      <c r="N12" s="85"/>
      <c r="O12" s="86"/>
      <c r="Q12" s="24" t="s">
        <v>28</v>
      </c>
    </row>
    <row r="13" spans="1:17" x14ac:dyDescent="0.35">
      <c r="Q13" s="24" t="s">
        <v>12</v>
      </c>
    </row>
    <row r="14" spans="1:17" x14ac:dyDescent="0.35">
      <c r="A14" s="5"/>
      <c r="B14" s="97" t="s">
        <v>8</v>
      </c>
      <c r="C14" s="9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Q14" s="24" t="s">
        <v>25</v>
      </c>
    </row>
    <row r="15" spans="1:17" x14ac:dyDescent="0.35">
      <c r="A15" s="7" t="s">
        <v>7</v>
      </c>
      <c r="B15" s="71" t="s">
        <v>9</v>
      </c>
      <c r="C15" s="71" t="s">
        <v>10</v>
      </c>
      <c r="D15" s="6" t="s">
        <v>42</v>
      </c>
      <c r="E15" s="6"/>
      <c r="F15" s="6"/>
      <c r="G15" s="6"/>
      <c r="H15" s="6"/>
      <c r="I15" s="6"/>
      <c r="J15" s="71" t="s">
        <v>11</v>
      </c>
      <c r="K15" s="6"/>
      <c r="L15" s="71" t="s">
        <v>33</v>
      </c>
      <c r="M15" s="71"/>
      <c r="N15" s="97" t="s">
        <v>35</v>
      </c>
      <c r="O15" s="97"/>
      <c r="Q15" s="24" t="s">
        <v>13</v>
      </c>
    </row>
    <row r="16" spans="1:17" ht="18" customHeight="1" x14ac:dyDescent="0.35">
      <c r="A16" s="9">
        <v>42941</v>
      </c>
      <c r="B16" s="10" t="s">
        <v>85</v>
      </c>
      <c r="C16" s="10" t="s">
        <v>99</v>
      </c>
      <c r="D16" s="96" t="s">
        <v>100</v>
      </c>
      <c r="E16" s="96"/>
      <c r="F16" s="96"/>
      <c r="G16" s="96"/>
      <c r="H16" s="96"/>
      <c r="I16" s="11"/>
      <c r="J16" s="21">
        <v>10</v>
      </c>
      <c r="K16" s="11"/>
      <c r="L16" s="40">
        <v>11.85</v>
      </c>
      <c r="M16" s="11"/>
      <c r="N16" s="22" t="s">
        <v>12</v>
      </c>
      <c r="O16" s="23">
        <f>+J16*0.25+L16</f>
        <v>14.35</v>
      </c>
      <c r="Q16" s="24" t="s">
        <v>18</v>
      </c>
    </row>
    <row r="17" spans="1:17" ht="18" customHeight="1" x14ac:dyDescent="0.35">
      <c r="A17" s="9">
        <v>43059</v>
      </c>
      <c r="B17" s="10" t="s">
        <v>85</v>
      </c>
      <c r="C17" s="10" t="s">
        <v>106</v>
      </c>
      <c r="D17" s="96" t="s">
        <v>101</v>
      </c>
      <c r="E17" s="96"/>
      <c r="F17" s="96"/>
      <c r="G17" s="96"/>
      <c r="H17" s="96"/>
      <c r="I17" s="11"/>
      <c r="J17" s="21"/>
      <c r="K17" s="11"/>
      <c r="L17" s="40">
        <v>65.900000000000006</v>
      </c>
      <c r="M17" s="11"/>
      <c r="N17" s="22" t="s">
        <v>12</v>
      </c>
      <c r="O17" s="23">
        <f>+J17*0.25+L17</f>
        <v>65.900000000000006</v>
      </c>
    </row>
    <row r="18" spans="1:17" ht="18" customHeight="1" x14ac:dyDescent="0.35">
      <c r="A18" s="9">
        <v>43049</v>
      </c>
      <c r="B18" s="10"/>
      <c r="C18" s="10"/>
      <c r="D18" s="96" t="s">
        <v>102</v>
      </c>
      <c r="E18" s="96"/>
      <c r="F18" s="96"/>
      <c r="G18" s="96"/>
      <c r="H18" s="96"/>
      <c r="I18" s="11"/>
      <c r="J18" s="21"/>
      <c r="K18" s="11"/>
      <c r="L18" s="40">
        <v>71.5</v>
      </c>
      <c r="M18" s="11"/>
      <c r="N18" s="22" t="s">
        <v>12</v>
      </c>
      <c r="O18" s="23">
        <f>+J18*0.25+L18</f>
        <v>71.5</v>
      </c>
    </row>
    <row r="19" spans="1:17" ht="18" customHeight="1" x14ac:dyDescent="0.35">
      <c r="A19" s="9">
        <v>43018</v>
      </c>
      <c r="B19" s="10"/>
      <c r="C19" s="10"/>
      <c r="D19" s="96" t="s">
        <v>103</v>
      </c>
      <c r="E19" s="96"/>
      <c r="F19" s="96"/>
      <c r="G19" s="96"/>
      <c r="H19" s="96"/>
      <c r="I19" s="11"/>
      <c r="J19" s="21"/>
      <c r="K19" s="11"/>
      <c r="L19" s="40">
        <v>29.98</v>
      </c>
      <c r="M19" s="11"/>
      <c r="N19" s="22" t="s">
        <v>12</v>
      </c>
      <c r="O19" s="23">
        <f>+J19*0.25+L19</f>
        <v>29.98</v>
      </c>
      <c r="Q19" s="39"/>
    </row>
    <row r="20" spans="1:17" ht="18" customHeight="1" x14ac:dyDescent="0.35">
      <c r="A20" s="9">
        <v>42908</v>
      </c>
      <c r="B20" s="10" t="s">
        <v>85</v>
      </c>
      <c r="C20" s="10" t="s">
        <v>106</v>
      </c>
      <c r="D20" s="96" t="s">
        <v>104</v>
      </c>
      <c r="E20" s="96"/>
      <c r="F20" s="96"/>
      <c r="G20" s="96"/>
      <c r="H20" s="96"/>
      <c r="I20" s="11"/>
      <c r="J20" s="21"/>
      <c r="K20" s="11"/>
      <c r="L20" s="40">
        <v>58.95</v>
      </c>
      <c r="M20" s="11"/>
      <c r="N20" s="22" t="s">
        <v>12</v>
      </c>
      <c r="O20" s="23">
        <f>+J20*0.25+L20</f>
        <v>58.95</v>
      </c>
    </row>
    <row r="21" spans="1:17" ht="18" customHeight="1" x14ac:dyDescent="0.35">
      <c r="A21" s="9">
        <v>42920</v>
      </c>
      <c r="B21" s="10" t="s">
        <v>85</v>
      </c>
      <c r="C21" s="10" t="s">
        <v>86</v>
      </c>
      <c r="D21" s="96" t="s">
        <v>105</v>
      </c>
      <c r="E21" s="96"/>
      <c r="F21" s="96"/>
      <c r="G21" s="96"/>
      <c r="H21" s="96"/>
      <c r="I21" s="11"/>
      <c r="J21" s="21"/>
      <c r="K21" s="11"/>
      <c r="L21" s="40">
        <f>13+6</f>
        <v>19</v>
      </c>
      <c r="M21" s="11"/>
      <c r="N21" s="22" t="s">
        <v>12</v>
      </c>
      <c r="O21" s="23">
        <f t="shared" ref="O21:O30" si="0">+J21*0.25+L21</f>
        <v>19</v>
      </c>
      <c r="Q21" s="24" t="s">
        <v>23</v>
      </c>
    </row>
    <row r="22" spans="1:17" ht="18" customHeight="1" x14ac:dyDescent="0.35">
      <c r="A22" s="9">
        <v>42927</v>
      </c>
      <c r="B22" s="10" t="s">
        <v>85</v>
      </c>
      <c r="C22" s="10" t="s">
        <v>86</v>
      </c>
      <c r="D22" s="96" t="s">
        <v>52</v>
      </c>
      <c r="E22" s="96"/>
      <c r="F22" s="96"/>
      <c r="G22" s="96"/>
      <c r="H22" s="96"/>
      <c r="I22" s="11"/>
      <c r="J22" s="21"/>
      <c r="K22" s="11"/>
      <c r="L22" s="40">
        <f>31.2+6</f>
        <v>37.200000000000003</v>
      </c>
      <c r="M22" s="11"/>
      <c r="N22" s="22" t="s">
        <v>12</v>
      </c>
      <c r="O22" s="23">
        <f>+J22*0.25+L22</f>
        <v>37.200000000000003</v>
      </c>
    </row>
    <row r="23" spans="1:17" ht="18" customHeight="1" x14ac:dyDescent="0.35">
      <c r="A23" s="9">
        <v>42935</v>
      </c>
      <c r="B23" s="10" t="s">
        <v>85</v>
      </c>
      <c r="C23" s="10" t="s">
        <v>86</v>
      </c>
      <c r="D23" s="96" t="s">
        <v>55</v>
      </c>
      <c r="E23" s="96"/>
      <c r="F23" s="96"/>
      <c r="G23" s="96"/>
      <c r="H23" s="96"/>
      <c r="I23" s="11"/>
      <c r="J23" s="21"/>
      <c r="K23" s="11"/>
      <c r="L23" s="40">
        <f>15.6+6</f>
        <v>21.6</v>
      </c>
      <c r="M23" s="11"/>
      <c r="N23" s="22" t="s">
        <v>12</v>
      </c>
      <c r="O23" s="23">
        <f>+J23*0.25+L23</f>
        <v>21.6</v>
      </c>
    </row>
    <row r="24" spans="1:17" ht="18" customHeight="1" x14ac:dyDescent="0.35">
      <c r="A24" s="9">
        <v>42867</v>
      </c>
      <c r="B24" s="10" t="s">
        <v>85</v>
      </c>
      <c r="C24" s="10" t="s">
        <v>97</v>
      </c>
      <c r="D24" s="96" t="s">
        <v>98</v>
      </c>
      <c r="E24" s="96"/>
      <c r="F24" s="96"/>
      <c r="G24" s="96"/>
      <c r="H24" s="96"/>
      <c r="I24" s="11"/>
      <c r="J24" s="21">
        <v>242</v>
      </c>
      <c r="K24" s="11"/>
      <c r="L24" s="40"/>
      <c r="M24" s="11"/>
      <c r="N24" s="22" t="s">
        <v>12</v>
      </c>
      <c r="O24" s="23">
        <f t="shared" si="0"/>
        <v>60.5</v>
      </c>
      <c r="Q24" s="24" t="s">
        <v>21</v>
      </c>
    </row>
    <row r="25" spans="1:17" ht="18" customHeight="1" x14ac:dyDescent="0.35">
      <c r="A25" s="9">
        <v>43000</v>
      </c>
      <c r="B25" s="31" t="s">
        <v>85</v>
      </c>
      <c r="C25" s="10" t="s">
        <v>107</v>
      </c>
      <c r="D25" s="96" t="s">
        <v>108</v>
      </c>
      <c r="E25" s="96"/>
      <c r="F25" s="96"/>
      <c r="G25" s="96"/>
      <c r="H25" s="96"/>
      <c r="I25" s="11"/>
      <c r="J25" s="21">
        <v>138</v>
      </c>
      <c r="K25" s="11"/>
      <c r="L25" s="40"/>
      <c r="M25" s="11"/>
      <c r="N25" s="22" t="s">
        <v>12</v>
      </c>
      <c r="O25" s="23">
        <f t="shared" si="0"/>
        <v>34.5</v>
      </c>
      <c r="Q25" s="24" t="s">
        <v>19</v>
      </c>
    </row>
    <row r="26" spans="1:17" ht="18" customHeight="1" x14ac:dyDescent="0.35">
      <c r="A26" s="9">
        <v>43007</v>
      </c>
      <c r="B26" s="10" t="s">
        <v>85</v>
      </c>
      <c r="C26" s="10" t="s">
        <v>109</v>
      </c>
      <c r="D26" s="96" t="s">
        <v>110</v>
      </c>
      <c r="E26" s="96"/>
      <c r="F26" s="96"/>
      <c r="G26" s="96"/>
      <c r="H26" s="96"/>
      <c r="I26" s="11"/>
      <c r="J26" s="21">
        <v>280</v>
      </c>
      <c r="K26" s="11"/>
      <c r="L26" s="40"/>
      <c r="M26" s="11"/>
      <c r="N26" s="22" t="s">
        <v>12</v>
      </c>
      <c r="O26" s="23">
        <f>+J26*0.25+L26</f>
        <v>70</v>
      </c>
      <c r="Q26" s="39"/>
    </row>
    <row r="27" spans="1:17" ht="18" customHeight="1" x14ac:dyDescent="0.35">
      <c r="A27" s="9">
        <v>43017</v>
      </c>
      <c r="B27" s="10"/>
      <c r="C27" s="10"/>
      <c r="D27" s="96" t="s">
        <v>111</v>
      </c>
      <c r="E27" s="96"/>
      <c r="F27" s="96"/>
      <c r="G27" s="96"/>
      <c r="H27" s="96"/>
      <c r="I27" s="11"/>
      <c r="J27" s="21"/>
      <c r="K27" s="11"/>
      <c r="L27" s="40">
        <v>90</v>
      </c>
      <c r="M27" s="11"/>
      <c r="N27" s="22" t="s">
        <v>12</v>
      </c>
      <c r="O27" s="23">
        <f t="shared" si="0"/>
        <v>90</v>
      </c>
      <c r="Q27" s="39"/>
    </row>
    <row r="28" spans="1:17" ht="18" customHeight="1" x14ac:dyDescent="0.35">
      <c r="A28" s="9">
        <v>43055</v>
      </c>
      <c r="B28" s="10" t="s">
        <v>85</v>
      </c>
      <c r="C28" s="10" t="s">
        <v>112</v>
      </c>
      <c r="D28" s="96" t="s">
        <v>28</v>
      </c>
      <c r="E28" s="96"/>
      <c r="F28" s="96"/>
      <c r="G28" s="96"/>
      <c r="H28" s="96"/>
      <c r="I28" s="11"/>
      <c r="J28" s="21">
        <v>90</v>
      </c>
      <c r="K28" s="11"/>
      <c r="L28" s="40"/>
      <c r="M28" s="11"/>
      <c r="N28" s="22" t="s">
        <v>12</v>
      </c>
      <c r="O28" s="23">
        <f t="shared" si="0"/>
        <v>22.5</v>
      </c>
    </row>
    <row r="29" spans="1:17" ht="18" customHeight="1" x14ac:dyDescent="0.35">
      <c r="A29" s="9">
        <v>43018</v>
      </c>
      <c r="B29" s="10" t="s">
        <v>85</v>
      </c>
      <c r="C29" s="10" t="s">
        <v>113</v>
      </c>
      <c r="D29" s="96" t="s">
        <v>114</v>
      </c>
      <c r="E29" s="96"/>
      <c r="F29" s="96"/>
      <c r="G29" s="96"/>
      <c r="H29" s="96"/>
      <c r="I29" s="11"/>
      <c r="J29" s="21"/>
      <c r="K29" s="11"/>
      <c r="L29" s="40">
        <v>25.8</v>
      </c>
      <c r="M29" s="11"/>
      <c r="N29" s="22" t="s">
        <v>12</v>
      </c>
      <c r="O29" s="23">
        <f t="shared" si="0"/>
        <v>25.8</v>
      </c>
    </row>
    <row r="30" spans="1:17" ht="18" customHeight="1" x14ac:dyDescent="0.35">
      <c r="A30" s="9">
        <v>43025</v>
      </c>
      <c r="B30" s="10" t="s">
        <v>85</v>
      </c>
      <c r="C30" s="10" t="s">
        <v>86</v>
      </c>
      <c r="D30" s="96" t="s">
        <v>52</v>
      </c>
      <c r="E30" s="96"/>
      <c r="F30" s="96"/>
      <c r="G30" s="96"/>
      <c r="H30" s="96"/>
      <c r="I30" s="11"/>
      <c r="J30" s="21"/>
      <c r="K30" s="11"/>
      <c r="L30" s="40">
        <v>15.6</v>
      </c>
      <c r="M30" s="11"/>
      <c r="N30" s="22" t="s">
        <v>12</v>
      </c>
      <c r="O30" s="23">
        <f t="shared" si="0"/>
        <v>15.6</v>
      </c>
    </row>
    <row r="31" spans="1:17" ht="20.25" customHeight="1" x14ac:dyDescent="0.35">
      <c r="G31" s="100" t="s">
        <v>14</v>
      </c>
      <c r="H31" s="100"/>
      <c r="I31" s="6"/>
      <c r="J31" s="6">
        <f>SUM(J16:J30)</f>
        <v>760</v>
      </c>
      <c r="K31" s="6"/>
      <c r="L31" s="12">
        <f>SUM(L16:L30)</f>
        <v>447.38000000000005</v>
      </c>
      <c r="M31" s="6"/>
      <c r="N31" s="6" t="s">
        <v>15</v>
      </c>
      <c r="O31" s="12">
        <f>+J31*0.25+L31</f>
        <v>637.38000000000011</v>
      </c>
    </row>
    <row r="32" spans="1:17" x14ac:dyDescent="0.35">
      <c r="N32" s="101" t="str">
        <f>IF(O31=SUM(C39:C41,F39:F41,L39:L41,O39:O41),"","Please complete analysis!")</f>
        <v/>
      </c>
      <c r="O32" s="101"/>
    </row>
    <row r="34" spans="1:15" ht="18" customHeight="1" x14ac:dyDescent="0.35">
      <c r="A34" s="4" t="s">
        <v>16</v>
      </c>
      <c r="B34" s="67"/>
      <c r="C34" s="67"/>
      <c r="D34" s="68"/>
      <c r="F34" s="13" t="s">
        <v>7</v>
      </c>
      <c r="G34" s="69"/>
      <c r="H34" s="70"/>
      <c r="O34" s="41"/>
    </row>
    <row r="35" spans="1:15" x14ac:dyDescent="0.35">
      <c r="O35" s="41"/>
    </row>
    <row r="36" spans="1:15" x14ac:dyDescent="0.35">
      <c r="A36" s="4" t="s">
        <v>32</v>
      </c>
      <c r="B36" s="85"/>
      <c r="C36" s="85"/>
      <c r="D36" s="86"/>
      <c r="F36" s="13" t="s">
        <v>7</v>
      </c>
      <c r="G36" s="102"/>
      <c r="H36" s="103"/>
    </row>
    <row r="38" spans="1:15" x14ac:dyDescent="0.35">
      <c r="A38" s="14" t="s">
        <v>17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6"/>
    </row>
    <row r="39" spans="1:15" x14ac:dyDescent="0.35">
      <c r="A39" s="17" t="s">
        <v>24</v>
      </c>
      <c r="B39" s="18"/>
      <c r="C39" s="26">
        <f>SUMIF($N$16:$N$30,A39,$O$16:$O$30)</f>
        <v>0</v>
      </c>
      <c r="D39" s="18"/>
      <c r="E39" s="18" t="s">
        <v>18</v>
      </c>
      <c r="F39" s="26">
        <f>SUMIF($N$16:$N$30,E39,$O$16:$O$30)</f>
        <v>0</v>
      </c>
      <c r="G39" s="18"/>
      <c r="H39" s="18" t="s">
        <v>21</v>
      </c>
      <c r="I39" s="18"/>
      <c r="J39" s="26">
        <f>SUMIF($N$16:$N$30,H39,$O$16:$O$30)</f>
        <v>0</v>
      </c>
      <c r="K39" s="18"/>
      <c r="L39" s="26">
        <f>SUMIF($N$16:$N$30,I39,$O$16:$O$30)</f>
        <v>0</v>
      </c>
      <c r="M39" s="18"/>
      <c r="N39" s="18" t="s">
        <v>25</v>
      </c>
      <c r="O39" s="27">
        <f>SUMIF($N$16:$N$30,N39,$O$16:$O$30)</f>
        <v>0</v>
      </c>
    </row>
    <row r="40" spans="1:15" x14ac:dyDescent="0.35">
      <c r="A40" s="17" t="s">
        <v>13</v>
      </c>
      <c r="B40" s="18"/>
      <c r="C40" s="25">
        <f>SUMIF($N$16:$N$30,A40,$O$16:$O$30)</f>
        <v>0</v>
      </c>
      <c r="D40" s="18"/>
      <c r="E40" s="18" t="s">
        <v>19</v>
      </c>
      <c r="F40" s="25">
        <f>SUMIF($N$16:$N$30,E40,$O$16:$O$30)</f>
        <v>0</v>
      </c>
      <c r="G40" s="18"/>
      <c r="H40" s="18" t="s">
        <v>34</v>
      </c>
      <c r="I40" s="18"/>
      <c r="J40" s="25">
        <f>SUMIF($N$16:$N$30,H40,$O$16:$O$30)</f>
        <v>0</v>
      </c>
      <c r="K40" s="18"/>
      <c r="L40" s="25">
        <f>SUMIF($N$16:$N$30,I40,$O$16:$O$30)</f>
        <v>0</v>
      </c>
      <c r="M40" s="18"/>
      <c r="N40" s="18" t="s">
        <v>12</v>
      </c>
      <c r="O40" s="28">
        <f>SUMIF($N$16:$N$30,N40,$O$16:$O$30)</f>
        <v>637.38</v>
      </c>
    </row>
    <row r="41" spans="1:15" x14ac:dyDescent="0.35">
      <c r="A41" s="19" t="s">
        <v>22</v>
      </c>
      <c r="B41" s="20"/>
      <c r="C41" s="29">
        <f>SUMIF($N$16:$N$30,A41,$O$16:$O$30)</f>
        <v>0</v>
      </c>
      <c r="D41" s="20"/>
      <c r="E41" s="20" t="s">
        <v>20</v>
      </c>
      <c r="F41" s="29">
        <f>SUMIF($N$16:$N$30,E41,$O$16:$O$30)</f>
        <v>0</v>
      </c>
      <c r="G41" s="20"/>
      <c r="H41" s="20" t="s">
        <v>23</v>
      </c>
      <c r="I41" s="20"/>
      <c r="J41" s="29">
        <f>SUMIF($N$16:$N$30,H41,$O$16:$O$30)</f>
        <v>0</v>
      </c>
      <c r="K41" s="20"/>
      <c r="L41" s="29">
        <f>SUMIF($N$16:$N$30,I41,$O$16:$O$30)</f>
        <v>0</v>
      </c>
      <c r="M41" s="20"/>
      <c r="N41" s="20" t="s">
        <v>28</v>
      </c>
      <c r="O41" s="29">
        <f>SUMIF($N$16:$N$30,N41,$O$16:$O$30)</f>
        <v>0</v>
      </c>
    </row>
    <row r="43" spans="1:15" x14ac:dyDescent="0.35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</row>
    <row r="44" spans="1:15" x14ac:dyDescent="0.35">
      <c r="A44" s="99" t="s">
        <v>30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</row>
    <row r="45" spans="1:15" x14ac:dyDescent="0.35">
      <c r="A45" s="99" t="s">
        <v>31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</row>
  </sheetData>
  <sheetProtection selectLockedCells="1" selectUnlockedCells="1"/>
  <mergeCells count="34">
    <mergeCell ref="D28:H28"/>
    <mergeCell ref="D29:H29"/>
    <mergeCell ref="D30:H30"/>
    <mergeCell ref="A44:O44"/>
    <mergeCell ref="A45:O45"/>
    <mergeCell ref="G31:H31"/>
    <mergeCell ref="N32:O32"/>
    <mergeCell ref="B36:D36"/>
    <mergeCell ref="G36:H36"/>
    <mergeCell ref="A43:O43"/>
    <mergeCell ref="D27:H27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N15:O15"/>
    <mergeCell ref="A1:O1"/>
    <mergeCell ref="F4:H4"/>
    <mergeCell ref="M4:O4"/>
    <mergeCell ref="E6:E8"/>
    <mergeCell ref="F6:H8"/>
    <mergeCell ref="M6:O6"/>
    <mergeCell ref="F10:H10"/>
    <mergeCell ref="M10:O10"/>
    <mergeCell ref="F12:H12"/>
    <mergeCell ref="N12:O12"/>
    <mergeCell ref="B14:C14"/>
  </mergeCells>
  <dataValidations count="2">
    <dataValidation type="list" showInputMessage="1" showErrorMessage="1" sqref="N28:N30" xr:uid="{00000000-0002-0000-0300-000000000000}">
      <formula1>$Q$8:$Q$25</formula1>
    </dataValidation>
    <dataValidation type="list" showInputMessage="1" showErrorMessage="1" sqref="N16:N27" xr:uid="{00000000-0002-0000-0300-000001000000}">
      <formula1>$Q$8:$Q$27</formula1>
    </dataValidation>
  </dataValidations>
  <hyperlinks>
    <hyperlink ref="M10" r:id="rId1" xr:uid="{00000000-0004-0000-0300-000000000000}"/>
  </hyperlinks>
  <printOptions horizontalCentered="1"/>
  <pageMargins left="0.70866141732283472" right="0.70866141732283472" top="0.43307086614173229" bottom="0.43307086614173229" header="0.31496062992125984" footer="0.31496062992125984"/>
  <pageSetup paperSize="9" scale="57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55"/>
  <sheetViews>
    <sheetView topLeftCell="A26" zoomScaleNormal="100" workbookViewId="0">
      <selection activeCell="B43" sqref="B43:B44"/>
    </sheetView>
  </sheetViews>
  <sheetFormatPr defaultRowHeight="14.5" x14ac:dyDescent="0.35"/>
  <cols>
    <col min="1" max="1" width="10.54296875" style="1" customWidth="1"/>
    <col min="2" max="3" width="15.6328125" customWidth="1"/>
    <col min="4" max="4" width="2" customWidth="1"/>
    <col min="5" max="5" width="15.90625" customWidth="1"/>
    <col min="7" max="7" width="1.453125" customWidth="1"/>
    <col min="8" max="8" width="22.54296875" customWidth="1"/>
    <col min="9" max="9" width="1.6328125" customWidth="1"/>
    <col min="11" max="11" width="1.6328125" customWidth="1"/>
    <col min="13" max="13" width="1.6328125" customWidth="1"/>
    <col min="14" max="14" width="20.08984375" customWidth="1"/>
    <col min="15" max="15" width="17.08984375" customWidth="1"/>
  </cols>
  <sheetData>
    <row r="1" spans="1:17" ht="18.5" x14ac:dyDescent="0.3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7" ht="36" x14ac:dyDescent="0.8">
      <c r="E2" s="3" t="s">
        <v>0</v>
      </c>
    </row>
    <row r="4" spans="1:17" ht="18" customHeight="1" x14ac:dyDescent="0.35">
      <c r="E4" s="4" t="s">
        <v>1</v>
      </c>
      <c r="F4" s="85" t="s">
        <v>36</v>
      </c>
      <c r="G4" s="85"/>
      <c r="H4" s="86"/>
      <c r="J4" s="4" t="s">
        <v>4</v>
      </c>
      <c r="K4" s="37"/>
      <c r="L4" s="38"/>
      <c r="M4" s="85" t="s">
        <v>39</v>
      </c>
      <c r="N4" s="85"/>
      <c r="O4" s="86"/>
    </row>
    <row r="5" spans="1:17" x14ac:dyDescent="0.35">
      <c r="E5" s="2"/>
      <c r="J5" s="2"/>
      <c r="L5" s="2"/>
    </row>
    <row r="6" spans="1:17" ht="18" customHeight="1" x14ac:dyDescent="0.35">
      <c r="E6" s="87" t="s">
        <v>2</v>
      </c>
      <c r="F6" s="90" t="s">
        <v>37</v>
      </c>
      <c r="G6" s="90"/>
      <c r="H6" s="91"/>
      <c r="J6" s="4" t="s">
        <v>5</v>
      </c>
      <c r="K6" s="37"/>
      <c r="L6" s="38"/>
      <c r="M6" s="85" t="s">
        <v>40</v>
      </c>
      <c r="N6" s="85"/>
      <c r="O6" s="86"/>
    </row>
    <row r="7" spans="1:17" ht="18" customHeight="1" x14ac:dyDescent="0.35">
      <c r="E7" s="88"/>
      <c r="F7" s="104"/>
      <c r="G7" s="104"/>
      <c r="H7" s="93"/>
      <c r="J7" s="2"/>
      <c r="L7" s="2"/>
    </row>
    <row r="8" spans="1:17" ht="18" customHeight="1" x14ac:dyDescent="0.35">
      <c r="E8" s="89"/>
      <c r="F8" s="94"/>
      <c r="G8" s="94"/>
      <c r="H8" s="95"/>
      <c r="J8" s="2"/>
      <c r="L8" s="2"/>
      <c r="Q8" s="24" t="s">
        <v>20</v>
      </c>
    </row>
    <row r="9" spans="1:17" x14ac:dyDescent="0.35">
      <c r="E9" s="2"/>
      <c r="J9" s="2"/>
      <c r="L9" s="2"/>
      <c r="Q9" s="24" t="s">
        <v>22</v>
      </c>
    </row>
    <row r="10" spans="1:17" ht="18" customHeight="1" x14ac:dyDescent="0.35">
      <c r="E10" s="4" t="s">
        <v>3</v>
      </c>
      <c r="F10" s="85" t="s">
        <v>38</v>
      </c>
      <c r="G10" s="85"/>
      <c r="H10" s="86"/>
      <c r="J10" s="4" t="s">
        <v>6</v>
      </c>
      <c r="K10" s="37"/>
      <c r="L10" s="38"/>
      <c r="M10" s="105" t="s">
        <v>41</v>
      </c>
      <c r="N10" s="85"/>
      <c r="O10" s="86"/>
      <c r="Q10" s="24" t="s">
        <v>24</v>
      </c>
    </row>
    <row r="11" spans="1:17" x14ac:dyDescent="0.35">
      <c r="Q11" s="24" t="s">
        <v>34</v>
      </c>
    </row>
    <row r="12" spans="1:17" ht="18" customHeight="1" x14ac:dyDescent="0.35">
      <c r="E12" s="4" t="s">
        <v>26</v>
      </c>
      <c r="F12" s="85"/>
      <c r="G12" s="85"/>
      <c r="H12" s="86"/>
      <c r="J12" s="4" t="s">
        <v>27</v>
      </c>
      <c r="K12" s="37"/>
      <c r="L12" s="38"/>
      <c r="M12" s="30"/>
      <c r="N12" s="85"/>
      <c r="O12" s="86"/>
      <c r="Q12" s="24" t="s">
        <v>28</v>
      </c>
    </row>
    <row r="13" spans="1:17" x14ac:dyDescent="0.35">
      <c r="Q13" s="24" t="s">
        <v>12</v>
      </c>
    </row>
    <row r="14" spans="1:17" x14ac:dyDescent="0.35">
      <c r="A14" s="5"/>
      <c r="B14" s="97" t="s">
        <v>8</v>
      </c>
      <c r="C14" s="9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Q14" s="24" t="s">
        <v>25</v>
      </c>
    </row>
    <row r="15" spans="1:17" x14ac:dyDescent="0.35">
      <c r="A15" s="7" t="s">
        <v>7</v>
      </c>
      <c r="B15" s="66" t="s">
        <v>9</v>
      </c>
      <c r="C15" s="66" t="s">
        <v>10</v>
      </c>
      <c r="D15" s="6" t="s">
        <v>42</v>
      </c>
      <c r="E15" s="6"/>
      <c r="F15" s="6"/>
      <c r="G15" s="6"/>
      <c r="H15" s="6"/>
      <c r="I15" s="6"/>
      <c r="J15" s="66" t="s">
        <v>11</v>
      </c>
      <c r="K15" s="6"/>
      <c r="L15" s="66" t="s">
        <v>33</v>
      </c>
      <c r="M15" s="66"/>
      <c r="N15" s="97" t="s">
        <v>35</v>
      </c>
      <c r="O15" s="97"/>
      <c r="Q15" s="24" t="s">
        <v>13</v>
      </c>
    </row>
    <row r="16" spans="1:17" ht="18" customHeight="1" x14ac:dyDescent="0.35">
      <c r="A16" s="9">
        <v>42710</v>
      </c>
      <c r="B16" s="10" t="s">
        <v>85</v>
      </c>
      <c r="C16" s="10" t="s">
        <v>86</v>
      </c>
      <c r="D16" s="96" t="s">
        <v>77</v>
      </c>
      <c r="E16" s="96"/>
      <c r="F16" s="96"/>
      <c r="G16" s="96"/>
      <c r="H16" s="96"/>
      <c r="I16" s="11"/>
      <c r="J16" s="21"/>
      <c r="K16" s="11"/>
      <c r="L16" s="40">
        <f>15.6+6</f>
        <v>21.6</v>
      </c>
      <c r="M16" s="11"/>
      <c r="N16" s="22" t="s">
        <v>12</v>
      </c>
      <c r="O16" s="23">
        <f>+J16*0.25+L16</f>
        <v>21.6</v>
      </c>
      <c r="Q16" s="24" t="s">
        <v>18</v>
      </c>
    </row>
    <row r="17" spans="1:17" ht="18" customHeight="1" x14ac:dyDescent="0.35">
      <c r="A17" s="9">
        <v>42744</v>
      </c>
      <c r="B17" s="10" t="s">
        <v>85</v>
      </c>
      <c r="C17" s="10" t="s">
        <v>86</v>
      </c>
      <c r="D17" s="96" t="s">
        <v>77</v>
      </c>
      <c r="E17" s="96"/>
      <c r="F17" s="96"/>
      <c r="G17" s="96"/>
      <c r="H17" s="96"/>
      <c r="I17" s="11"/>
      <c r="J17" s="21"/>
      <c r="K17" s="11"/>
      <c r="L17" s="40">
        <f>15.6+6</f>
        <v>21.6</v>
      </c>
      <c r="M17" s="11"/>
      <c r="N17" s="22" t="s">
        <v>12</v>
      </c>
      <c r="O17" s="23">
        <f>+J17*0.25+L17</f>
        <v>21.6</v>
      </c>
    </row>
    <row r="18" spans="1:17" ht="18" customHeight="1" x14ac:dyDescent="0.35">
      <c r="A18" s="9">
        <v>42705</v>
      </c>
      <c r="B18" s="10" t="s">
        <v>85</v>
      </c>
      <c r="C18" s="10" t="s">
        <v>86</v>
      </c>
      <c r="D18" s="96" t="s">
        <v>81</v>
      </c>
      <c r="E18" s="96"/>
      <c r="F18" s="96"/>
      <c r="G18" s="96"/>
      <c r="H18" s="96"/>
      <c r="I18" s="11"/>
      <c r="J18" s="21"/>
      <c r="K18" s="11"/>
      <c r="L18" s="40">
        <f>15.6+6</f>
        <v>21.6</v>
      </c>
      <c r="M18" s="11"/>
      <c r="N18" s="22" t="s">
        <v>12</v>
      </c>
      <c r="O18" s="23">
        <f>+J18*0.25+L18</f>
        <v>21.6</v>
      </c>
    </row>
    <row r="19" spans="1:17" ht="18" customHeight="1" x14ac:dyDescent="0.35">
      <c r="A19" s="9">
        <v>42712</v>
      </c>
      <c r="B19" s="10" t="s">
        <v>85</v>
      </c>
      <c r="C19" s="10" t="s">
        <v>86</v>
      </c>
      <c r="D19" s="96" t="s">
        <v>77</v>
      </c>
      <c r="E19" s="96"/>
      <c r="F19" s="96"/>
      <c r="G19" s="96"/>
      <c r="H19" s="96"/>
      <c r="I19" s="11"/>
      <c r="J19" s="21"/>
      <c r="K19" s="11"/>
      <c r="L19" s="40">
        <f>15.6+6</f>
        <v>21.6</v>
      </c>
      <c r="M19" s="11"/>
      <c r="N19" s="22" t="s">
        <v>12</v>
      </c>
      <c r="O19" s="23">
        <f>+J19*0.25+L19</f>
        <v>21.6</v>
      </c>
      <c r="Q19" s="39"/>
    </row>
    <row r="20" spans="1:17" ht="18" customHeight="1" x14ac:dyDescent="0.35">
      <c r="A20" s="9">
        <v>42796</v>
      </c>
      <c r="B20" s="10" t="s">
        <v>85</v>
      </c>
      <c r="C20" s="10" t="s">
        <v>87</v>
      </c>
      <c r="D20" s="96" t="s">
        <v>28</v>
      </c>
      <c r="E20" s="96"/>
      <c r="F20" s="96"/>
      <c r="G20" s="96"/>
      <c r="H20" s="96"/>
      <c r="I20" s="11"/>
      <c r="J20" s="21">
        <v>90</v>
      </c>
      <c r="K20" s="11"/>
      <c r="L20" s="40"/>
      <c r="M20" s="11"/>
      <c r="N20" s="22" t="s">
        <v>12</v>
      </c>
      <c r="O20" s="23">
        <f>+J20*0.25+L20</f>
        <v>22.5</v>
      </c>
    </row>
    <row r="21" spans="1:17" ht="18" customHeight="1" x14ac:dyDescent="0.35">
      <c r="A21" s="9">
        <v>42801</v>
      </c>
      <c r="B21" s="10" t="s">
        <v>85</v>
      </c>
      <c r="C21" s="10" t="s">
        <v>86</v>
      </c>
      <c r="D21" s="96" t="s">
        <v>77</v>
      </c>
      <c r="E21" s="96"/>
      <c r="F21" s="96"/>
      <c r="G21" s="96"/>
      <c r="H21" s="96"/>
      <c r="I21" s="11"/>
      <c r="J21" s="21"/>
      <c r="K21" s="11"/>
      <c r="L21" s="40">
        <f>15.6+6</f>
        <v>21.6</v>
      </c>
      <c r="M21" s="11"/>
      <c r="N21" s="22" t="s">
        <v>12</v>
      </c>
      <c r="O21" s="23">
        <f t="shared" ref="O21:O40" si="0">+J21*0.25+L21</f>
        <v>21.6</v>
      </c>
      <c r="Q21" s="24" t="s">
        <v>23</v>
      </c>
    </row>
    <row r="22" spans="1:17" ht="18" customHeight="1" x14ac:dyDescent="0.35">
      <c r="A22" s="9">
        <v>42808</v>
      </c>
      <c r="B22" s="10" t="s">
        <v>85</v>
      </c>
      <c r="C22" s="10" t="s">
        <v>86</v>
      </c>
      <c r="D22" s="96" t="s">
        <v>79</v>
      </c>
      <c r="E22" s="96"/>
      <c r="F22" s="96"/>
      <c r="G22" s="96"/>
      <c r="H22" s="96"/>
      <c r="I22" s="11"/>
      <c r="J22" s="21"/>
      <c r="K22" s="11"/>
      <c r="L22" s="40">
        <f>15.6+6</f>
        <v>21.6</v>
      </c>
      <c r="M22" s="11"/>
      <c r="N22" s="22" t="s">
        <v>12</v>
      </c>
      <c r="O22" s="23">
        <f>+J22*0.25+L22</f>
        <v>21.6</v>
      </c>
    </row>
    <row r="23" spans="1:17" ht="18" customHeight="1" x14ac:dyDescent="0.35">
      <c r="A23" s="9">
        <v>42810</v>
      </c>
      <c r="B23" s="10" t="s">
        <v>85</v>
      </c>
      <c r="C23" s="10" t="s">
        <v>86</v>
      </c>
      <c r="D23" s="96" t="s">
        <v>78</v>
      </c>
      <c r="E23" s="96"/>
      <c r="F23" s="96"/>
      <c r="G23" s="96"/>
      <c r="H23" s="96"/>
      <c r="I23" s="11"/>
      <c r="J23" s="21"/>
      <c r="K23" s="11"/>
      <c r="L23" s="40">
        <f>15.6+6</f>
        <v>21.6</v>
      </c>
      <c r="M23" s="11"/>
      <c r="N23" s="22" t="s">
        <v>12</v>
      </c>
      <c r="O23" s="23">
        <f>+J23*0.25+L23</f>
        <v>21.6</v>
      </c>
    </row>
    <row r="24" spans="1:17" ht="18" customHeight="1" x14ac:dyDescent="0.35">
      <c r="A24" s="9">
        <v>42829</v>
      </c>
      <c r="B24" s="10" t="s">
        <v>85</v>
      </c>
      <c r="C24" s="10" t="s">
        <v>86</v>
      </c>
      <c r="D24" s="96" t="s">
        <v>77</v>
      </c>
      <c r="E24" s="96"/>
      <c r="F24" s="96"/>
      <c r="G24" s="96"/>
      <c r="H24" s="96"/>
      <c r="I24" s="11"/>
      <c r="J24" s="21"/>
      <c r="K24" s="11"/>
      <c r="L24" s="40">
        <f>15.6+6</f>
        <v>21.6</v>
      </c>
      <c r="M24" s="11"/>
      <c r="N24" s="22" t="s">
        <v>12</v>
      </c>
      <c r="O24" s="23">
        <f t="shared" si="0"/>
        <v>21.6</v>
      </c>
      <c r="Q24" s="24" t="s">
        <v>21</v>
      </c>
    </row>
    <row r="25" spans="1:17" ht="18" customHeight="1" x14ac:dyDescent="0.35">
      <c r="A25" s="9">
        <v>42764</v>
      </c>
      <c r="B25" s="31"/>
      <c r="C25" s="10"/>
      <c r="D25" s="96" t="s">
        <v>68</v>
      </c>
      <c r="E25" s="96"/>
      <c r="F25" s="96"/>
      <c r="G25" s="96"/>
      <c r="H25" s="96"/>
      <c r="I25" s="11"/>
      <c r="J25" s="21"/>
      <c r="K25" s="11"/>
      <c r="L25" s="40">
        <v>35.130000000000003</v>
      </c>
      <c r="M25" s="11"/>
      <c r="N25" s="22" t="s">
        <v>12</v>
      </c>
      <c r="O25" s="23">
        <f t="shared" si="0"/>
        <v>35.130000000000003</v>
      </c>
      <c r="Q25" s="24" t="s">
        <v>19</v>
      </c>
    </row>
    <row r="26" spans="1:17" ht="18" customHeight="1" x14ac:dyDescent="0.35">
      <c r="A26" s="9">
        <v>42828</v>
      </c>
      <c r="B26" s="10" t="s">
        <v>85</v>
      </c>
      <c r="C26" s="10" t="s">
        <v>86</v>
      </c>
      <c r="D26" s="96" t="s">
        <v>80</v>
      </c>
      <c r="E26" s="96"/>
      <c r="F26" s="96"/>
      <c r="G26" s="96"/>
      <c r="H26" s="96"/>
      <c r="I26" s="11"/>
      <c r="J26" s="21"/>
      <c r="K26" s="11"/>
      <c r="L26" s="40">
        <f>15.6+6</f>
        <v>21.6</v>
      </c>
      <c r="M26" s="11"/>
      <c r="N26" s="22" t="s">
        <v>12</v>
      </c>
      <c r="O26" s="23">
        <f>+J26*0.25+L26</f>
        <v>21.6</v>
      </c>
      <c r="Q26" s="39"/>
    </row>
    <row r="27" spans="1:17" ht="18" customHeight="1" x14ac:dyDescent="0.35">
      <c r="A27" s="9">
        <v>42787</v>
      </c>
      <c r="B27" s="10" t="s">
        <v>85</v>
      </c>
      <c r="C27" s="10" t="s">
        <v>86</v>
      </c>
      <c r="D27" s="96" t="s">
        <v>82</v>
      </c>
      <c r="E27" s="96"/>
      <c r="F27" s="96"/>
      <c r="G27" s="96"/>
      <c r="H27" s="96"/>
      <c r="I27" s="11"/>
      <c r="J27" s="21"/>
      <c r="K27" s="11"/>
      <c r="L27" s="40">
        <f>15.6+6</f>
        <v>21.6</v>
      </c>
      <c r="M27" s="11"/>
      <c r="N27" s="22" t="s">
        <v>12</v>
      </c>
      <c r="O27" s="23">
        <f t="shared" si="0"/>
        <v>21.6</v>
      </c>
      <c r="Q27" s="39"/>
    </row>
    <row r="28" spans="1:17" ht="18" customHeight="1" x14ac:dyDescent="0.35">
      <c r="A28" s="9">
        <v>42855</v>
      </c>
      <c r="B28" s="10"/>
      <c r="C28" s="10"/>
      <c r="D28" s="96" t="s">
        <v>83</v>
      </c>
      <c r="E28" s="96"/>
      <c r="F28" s="96"/>
      <c r="G28" s="96"/>
      <c r="H28" s="96"/>
      <c r="I28" s="11"/>
      <c r="J28" s="21"/>
      <c r="K28" s="11"/>
      <c r="L28" s="40">
        <v>18</v>
      </c>
      <c r="M28" s="11"/>
      <c r="N28" s="22" t="s">
        <v>12</v>
      </c>
      <c r="O28" s="23">
        <f t="shared" ref="O28:O32" si="1">+J28*0.25+L28</f>
        <v>18</v>
      </c>
    </row>
    <row r="29" spans="1:17" ht="18" customHeight="1" x14ac:dyDescent="0.35">
      <c r="A29" s="9">
        <f>A27+1</f>
        <v>42788</v>
      </c>
      <c r="B29" s="10"/>
      <c r="C29" s="10"/>
      <c r="D29" s="96" t="s">
        <v>83</v>
      </c>
      <c r="E29" s="96"/>
      <c r="F29" s="96"/>
      <c r="G29" s="96"/>
      <c r="H29" s="96"/>
      <c r="I29" s="11"/>
      <c r="J29" s="21"/>
      <c r="K29" s="11"/>
      <c r="L29" s="40">
        <v>24</v>
      </c>
      <c r="M29" s="11"/>
      <c r="N29" s="22" t="s">
        <v>12</v>
      </c>
      <c r="O29" s="23">
        <f t="shared" si="1"/>
        <v>24</v>
      </c>
    </row>
    <row r="30" spans="1:17" ht="18" customHeight="1" x14ac:dyDescent="0.35">
      <c r="A30" s="9"/>
      <c r="B30" s="10" t="s">
        <v>85</v>
      </c>
      <c r="C30" s="10" t="s">
        <v>97</v>
      </c>
      <c r="D30" s="96" t="s">
        <v>98</v>
      </c>
      <c r="E30" s="96"/>
      <c r="F30" s="96"/>
      <c r="G30" s="96"/>
      <c r="H30" s="96"/>
      <c r="I30" s="11"/>
      <c r="J30" s="21">
        <v>242</v>
      </c>
      <c r="K30" s="11"/>
      <c r="L30" s="40"/>
      <c r="M30" s="11"/>
      <c r="N30" s="22" t="s">
        <v>12</v>
      </c>
      <c r="O30" s="23">
        <f t="shared" si="1"/>
        <v>60.5</v>
      </c>
    </row>
    <row r="31" spans="1:17" ht="18" customHeight="1" x14ac:dyDescent="0.35">
      <c r="A31" s="9"/>
      <c r="B31" s="10"/>
      <c r="C31" s="10"/>
      <c r="D31" s="96" t="s">
        <v>84</v>
      </c>
      <c r="E31" s="96"/>
      <c r="F31" s="96"/>
      <c r="G31" s="96"/>
      <c r="H31" s="96"/>
      <c r="I31" s="11"/>
      <c r="J31" s="21"/>
      <c r="K31" s="11"/>
      <c r="L31" s="40">
        <v>71.650000000000006</v>
      </c>
      <c r="M31" s="11"/>
      <c r="N31" s="22" t="s">
        <v>12</v>
      </c>
      <c r="O31" s="23">
        <f t="shared" si="1"/>
        <v>71.650000000000006</v>
      </c>
    </row>
    <row r="32" spans="1:17" ht="18" customHeight="1" x14ac:dyDescent="0.35">
      <c r="A32" s="9">
        <v>42817</v>
      </c>
      <c r="B32" s="10" t="s">
        <v>85</v>
      </c>
      <c r="C32" s="10" t="s">
        <v>86</v>
      </c>
      <c r="D32" s="96" t="s">
        <v>88</v>
      </c>
      <c r="E32" s="96"/>
      <c r="F32" s="96"/>
      <c r="G32" s="96"/>
      <c r="H32" s="96"/>
      <c r="I32" s="11"/>
      <c r="J32" s="21">
        <v>76</v>
      </c>
      <c r="K32" s="11"/>
      <c r="L32" s="40"/>
      <c r="M32" s="11"/>
      <c r="N32" s="22" t="s">
        <v>12</v>
      </c>
      <c r="O32" s="23">
        <f t="shared" si="1"/>
        <v>19</v>
      </c>
    </row>
    <row r="33" spans="1:15" ht="18" customHeight="1" x14ac:dyDescent="0.35">
      <c r="A33" s="9">
        <v>42852</v>
      </c>
      <c r="B33" s="10" t="s">
        <v>85</v>
      </c>
      <c r="C33" s="10" t="s">
        <v>87</v>
      </c>
      <c r="D33" s="96" t="s">
        <v>28</v>
      </c>
      <c r="E33" s="96"/>
      <c r="F33" s="96"/>
      <c r="G33" s="96"/>
      <c r="H33" s="96"/>
      <c r="I33" s="11"/>
      <c r="J33" s="21">
        <v>90</v>
      </c>
      <c r="K33" s="11"/>
      <c r="L33" s="40"/>
      <c r="M33" s="11"/>
      <c r="N33" s="22" t="s">
        <v>12</v>
      </c>
      <c r="O33" s="23">
        <f>+J33*0.25+L33</f>
        <v>22.5</v>
      </c>
    </row>
    <row r="34" spans="1:15" ht="18" customHeight="1" x14ac:dyDescent="0.35">
      <c r="A34" s="9">
        <v>42853</v>
      </c>
      <c r="B34" s="10" t="s">
        <v>85</v>
      </c>
      <c r="C34" s="10" t="s">
        <v>89</v>
      </c>
      <c r="D34" s="96" t="s">
        <v>90</v>
      </c>
      <c r="E34" s="96"/>
      <c r="F34" s="96"/>
      <c r="G34" s="96"/>
      <c r="H34" s="96"/>
      <c r="I34" s="11"/>
      <c r="J34" s="21">
        <v>74</v>
      </c>
      <c r="K34" s="11"/>
      <c r="L34" s="40"/>
      <c r="M34" s="11"/>
      <c r="N34" s="22" t="s">
        <v>12</v>
      </c>
      <c r="O34" s="23">
        <f t="shared" ref="O34:O36" si="2">+J34*0.25+L34</f>
        <v>18.5</v>
      </c>
    </row>
    <row r="35" spans="1:15" ht="18" customHeight="1" x14ac:dyDescent="0.35">
      <c r="A35" s="9">
        <v>42861</v>
      </c>
      <c r="B35" s="10" t="s">
        <v>85</v>
      </c>
      <c r="C35" s="10" t="s">
        <v>91</v>
      </c>
      <c r="D35" s="96" t="s">
        <v>92</v>
      </c>
      <c r="E35" s="96"/>
      <c r="F35" s="96"/>
      <c r="G35" s="96"/>
      <c r="H35" s="96"/>
      <c r="I35" s="11"/>
      <c r="J35" s="21">
        <v>140</v>
      </c>
      <c r="K35" s="11"/>
      <c r="L35" s="40"/>
      <c r="M35" s="11"/>
      <c r="N35" s="22" t="s">
        <v>12</v>
      </c>
      <c r="O35" s="23">
        <f t="shared" si="2"/>
        <v>35</v>
      </c>
    </row>
    <row r="36" spans="1:15" ht="18" customHeight="1" x14ac:dyDescent="0.35">
      <c r="A36" s="9">
        <v>42855</v>
      </c>
      <c r="B36" s="10" t="s">
        <v>85</v>
      </c>
      <c r="C36" s="10" t="s">
        <v>93</v>
      </c>
      <c r="D36" s="96" t="s">
        <v>96</v>
      </c>
      <c r="E36" s="96"/>
      <c r="F36" s="96"/>
      <c r="G36" s="96"/>
      <c r="H36" s="96"/>
      <c r="I36" s="11"/>
      <c r="J36" s="21">
        <f>143*2</f>
        <v>286</v>
      </c>
      <c r="K36" s="11"/>
      <c r="L36" s="40"/>
      <c r="M36" s="11"/>
      <c r="N36" s="22" t="s">
        <v>12</v>
      </c>
      <c r="O36" s="23">
        <f t="shared" si="2"/>
        <v>71.5</v>
      </c>
    </row>
    <row r="37" spans="1:15" ht="18" customHeight="1" x14ac:dyDescent="0.35">
      <c r="A37" s="9">
        <f>A35+1</f>
        <v>42862</v>
      </c>
      <c r="B37" s="10" t="s">
        <v>85</v>
      </c>
      <c r="C37" s="10" t="s">
        <v>94</v>
      </c>
      <c r="D37" s="96" t="s">
        <v>95</v>
      </c>
      <c r="E37" s="96"/>
      <c r="F37" s="96"/>
      <c r="G37" s="96"/>
      <c r="H37" s="96"/>
      <c r="I37" s="11"/>
      <c r="J37" s="21">
        <v>72</v>
      </c>
      <c r="K37" s="11"/>
      <c r="L37" s="40"/>
      <c r="M37" s="11"/>
      <c r="N37" s="22" t="s">
        <v>12</v>
      </c>
      <c r="O37" s="23">
        <f t="shared" ref="O37" si="3">+J37*0.25+L37</f>
        <v>18</v>
      </c>
    </row>
    <row r="38" spans="1:15" ht="18" customHeight="1" x14ac:dyDescent="0.35">
      <c r="A38" s="9">
        <v>42871</v>
      </c>
      <c r="B38" s="10" t="s">
        <v>85</v>
      </c>
      <c r="C38" s="10" t="s">
        <v>86</v>
      </c>
      <c r="D38" s="96" t="s">
        <v>79</v>
      </c>
      <c r="E38" s="96"/>
      <c r="F38" s="96"/>
      <c r="G38" s="96"/>
      <c r="H38" s="96"/>
      <c r="I38" s="11"/>
      <c r="J38" s="21">
        <v>76</v>
      </c>
      <c r="K38" s="11"/>
      <c r="L38" s="40"/>
      <c r="M38" s="11"/>
      <c r="N38" s="22" t="s">
        <v>12</v>
      </c>
      <c r="O38" s="23">
        <f>+J38*0.25+L38</f>
        <v>19</v>
      </c>
    </row>
    <row r="39" spans="1:15" ht="18" customHeight="1" x14ac:dyDescent="0.35">
      <c r="A39" s="9">
        <v>42875</v>
      </c>
      <c r="B39" s="10" t="s">
        <v>85</v>
      </c>
      <c r="C39" s="10" t="s">
        <v>87</v>
      </c>
      <c r="D39" s="96" t="s">
        <v>92</v>
      </c>
      <c r="E39" s="96"/>
      <c r="F39" s="96"/>
      <c r="G39" s="96"/>
      <c r="H39" s="96"/>
      <c r="I39" s="11"/>
      <c r="J39" s="21">
        <v>90</v>
      </c>
      <c r="K39" s="11"/>
      <c r="L39" s="40"/>
      <c r="M39" s="11"/>
      <c r="N39" s="22" t="s">
        <v>12</v>
      </c>
      <c r="O39" s="23">
        <f t="shared" ref="O39" si="4">+J39*0.25+L39</f>
        <v>22.5</v>
      </c>
    </row>
    <row r="40" spans="1:15" ht="18" customHeight="1" x14ac:dyDescent="0.35">
      <c r="A40" s="9"/>
      <c r="B40" s="10"/>
      <c r="C40" s="10"/>
      <c r="D40" s="96" t="s">
        <v>72</v>
      </c>
      <c r="E40" s="96"/>
      <c r="F40" s="96"/>
      <c r="G40" s="96"/>
      <c r="H40" s="96"/>
      <c r="I40" s="11"/>
      <c r="J40" s="21"/>
      <c r="K40" s="11"/>
      <c r="L40" s="40">
        <v>-70</v>
      </c>
      <c r="M40" s="11"/>
      <c r="N40" s="22" t="s">
        <v>12</v>
      </c>
      <c r="O40" s="23">
        <f t="shared" si="0"/>
        <v>-70</v>
      </c>
    </row>
    <row r="41" spans="1:15" ht="20.25" customHeight="1" x14ac:dyDescent="0.35">
      <c r="G41" s="100" t="s">
        <v>14</v>
      </c>
      <c r="H41" s="100"/>
      <c r="I41" s="6"/>
      <c r="J41" s="6">
        <f>SUM(J16:J40)</f>
        <v>1236</v>
      </c>
      <c r="K41" s="6"/>
      <c r="L41" s="12">
        <f>SUM(L16:L40)</f>
        <v>294.77999999999997</v>
      </c>
      <c r="M41" s="6"/>
      <c r="N41" s="6" t="s">
        <v>15</v>
      </c>
      <c r="O41" s="12">
        <f>+J41*0.25+L41</f>
        <v>603.78</v>
      </c>
    </row>
    <row r="42" spans="1:15" x14ac:dyDescent="0.35">
      <c r="N42" s="101" t="str">
        <f>IF(O41=SUM(C49:C51,F49:F51,L49:L51,O49:O51),"","Please complete analysis!")</f>
        <v/>
      </c>
      <c r="O42" s="101"/>
    </row>
    <row r="44" spans="1:15" ht="18" customHeight="1" x14ac:dyDescent="0.35">
      <c r="A44" s="4" t="s">
        <v>16</v>
      </c>
      <c r="B44" s="62"/>
      <c r="C44" s="62"/>
      <c r="D44" s="63"/>
      <c r="F44" s="13" t="s">
        <v>7</v>
      </c>
      <c r="G44" s="64"/>
      <c r="H44" s="65"/>
      <c r="O44" s="41"/>
    </row>
    <row r="45" spans="1:15" x14ac:dyDescent="0.35">
      <c r="O45" s="41"/>
    </row>
    <row r="46" spans="1:15" x14ac:dyDescent="0.35">
      <c r="A46" s="4" t="s">
        <v>32</v>
      </c>
      <c r="B46" s="85"/>
      <c r="C46" s="85"/>
      <c r="D46" s="86"/>
      <c r="F46" s="13" t="s">
        <v>7</v>
      </c>
      <c r="G46" s="102"/>
      <c r="H46" s="103"/>
    </row>
    <row r="48" spans="1:15" x14ac:dyDescent="0.35">
      <c r="A48" s="14" t="s">
        <v>17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6"/>
    </row>
    <row r="49" spans="1:15" x14ac:dyDescent="0.35">
      <c r="A49" s="17" t="s">
        <v>24</v>
      </c>
      <c r="B49" s="18"/>
      <c r="C49" s="26">
        <f>SUMIF($N$16:$N$40,A49,$O$16:$O$40)</f>
        <v>0</v>
      </c>
      <c r="D49" s="18"/>
      <c r="E49" s="18" t="s">
        <v>18</v>
      </c>
      <c r="F49" s="26">
        <f>SUMIF($N$16:$N$40,E49,$O$16:$O$40)</f>
        <v>0</v>
      </c>
      <c r="G49" s="18"/>
      <c r="H49" s="18" t="s">
        <v>21</v>
      </c>
      <c r="I49" s="18"/>
      <c r="J49" s="26">
        <f>SUMIF($N$16:$N$40,H49,$O$16:$O$40)</f>
        <v>0</v>
      </c>
      <c r="K49" s="18"/>
      <c r="L49" s="26">
        <f>SUMIF($N$16:$N$40,I49,$O$16:$O$40)</f>
        <v>0</v>
      </c>
      <c r="M49" s="18"/>
      <c r="N49" s="18" t="s">
        <v>25</v>
      </c>
      <c r="O49" s="27">
        <f>SUMIF($N$16:$N$40,N49,$O$16:$O$40)</f>
        <v>0</v>
      </c>
    </row>
    <row r="50" spans="1:15" x14ac:dyDescent="0.35">
      <c r="A50" s="17" t="s">
        <v>13</v>
      </c>
      <c r="B50" s="18"/>
      <c r="C50" s="25">
        <f>SUMIF($N$16:$N$40,A50,$O$16:$O$40)</f>
        <v>0</v>
      </c>
      <c r="D50" s="18"/>
      <c r="E50" s="18" t="s">
        <v>19</v>
      </c>
      <c r="F50" s="25">
        <f>SUMIF($N$16:$N$40,E50,$O$16:$O$40)</f>
        <v>0</v>
      </c>
      <c r="G50" s="18"/>
      <c r="H50" s="18" t="s">
        <v>34</v>
      </c>
      <c r="I50" s="18"/>
      <c r="J50" s="25">
        <f>SUMIF($N$16:$N$40,H50,$O$16:$O$40)</f>
        <v>0</v>
      </c>
      <c r="K50" s="18"/>
      <c r="L50" s="25">
        <f>SUMIF($N$16:$N$40,I50,$O$16:$O$40)</f>
        <v>0</v>
      </c>
      <c r="M50" s="18"/>
      <c r="N50" s="18" t="s">
        <v>12</v>
      </c>
      <c r="O50" s="28">
        <f>SUMIF($N$16:$N$40,N50,$O$16:$O$40)</f>
        <v>603.78</v>
      </c>
    </row>
    <row r="51" spans="1:15" x14ac:dyDescent="0.35">
      <c r="A51" s="19" t="s">
        <v>22</v>
      </c>
      <c r="B51" s="20"/>
      <c r="C51" s="29">
        <f>SUMIF($N$16:$N$40,A51,$O$16:$O$40)</f>
        <v>0</v>
      </c>
      <c r="D51" s="20"/>
      <c r="E51" s="20" t="s">
        <v>20</v>
      </c>
      <c r="F51" s="29">
        <f>SUMIF($N$16:$N$40,E51,$O$16:$O$40)</f>
        <v>0</v>
      </c>
      <c r="G51" s="20"/>
      <c r="H51" s="20" t="s">
        <v>23</v>
      </c>
      <c r="I51" s="20"/>
      <c r="J51" s="29">
        <f>SUMIF($N$16:$N$40,H51,$O$16:$O$40)</f>
        <v>0</v>
      </c>
      <c r="K51" s="20"/>
      <c r="L51" s="29">
        <f>SUMIF($N$16:$N$40,I51,$O$16:$O$40)</f>
        <v>0</v>
      </c>
      <c r="M51" s="20"/>
      <c r="N51" s="20" t="s">
        <v>28</v>
      </c>
      <c r="O51" s="29">
        <f>SUMIF($N$16:$N$40,N51,$O$16:$O$40)</f>
        <v>0</v>
      </c>
    </row>
    <row r="53" spans="1:15" x14ac:dyDescent="0.3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</row>
    <row r="54" spans="1:15" x14ac:dyDescent="0.35">
      <c r="A54" s="99" t="s">
        <v>30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</row>
    <row r="55" spans="1:15" x14ac:dyDescent="0.35">
      <c r="A55" s="99" t="s">
        <v>31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</row>
  </sheetData>
  <sheetProtection selectLockedCells="1" selectUnlockedCells="1"/>
  <mergeCells count="44">
    <mergeCell ref="B46:D46"/>
    <mergeCell ref="G46:H46"/>
    <mergeCell ref="A53:O53"/>
    <mergeCell ref="A54:O54"/>
    <mergeCell ref="A55:O55"/>
    <mergeCell ref="D40:H40"/>
    <mergeCell ref="G41:H41"/>
    <mergeCell ref="N42:O42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38:H38"/>
    <mergeCell ref="D39:H39"/>
    <mergeCell ref="D32:H32"/>
    <mergeCell ref="D21:H21"/>
    <mergeCell ref="F10:H10"/>
    <mergeCell ref="M10:O10"/>
    <mergeCell ref="F12:H12"/>
    <mergeCell ref="N12:O12"/>
    <mergeCell ref="D16:H16"/>
    <mergeCell ref="D17:H17"/>
    <mergeCell ref="D18:H18"/>
    <mergeCell ref="D19:H19"/>
    <mergeCell ref="D20:H20"/>
    <mergeCell ref="B14:C14"/>
    <mergeCell ref="N15:O15"/>
    <mergeCell ref="A1:O1"/>
    <mergeCell ref="F4:H4"/>
    <mergeCell ref="M4:O4"/>
    <mergeCell ref="E6:E8"/>
    <mergeCell ref="F6:H8"/>
    <mergeCell ref="M6:O6"/>
    <mergeCell ref="D34:H34"/>
    <mergeCell ref="D35:H35"/>
    <mergeCell ref="D36:H36"/>
    <mergeCell ref="D37:H37"/>
    <mergeCell ref="D33:H33"/>
  </mergeCells>
  <dataValidations count="2">
    <dataValidation type="list" showInputMessage="1" showErrorMessage="1" sqref="N33 N38 N16:N27" xr:uid="{00000000-0002-0000-0400-000000000000}">
      <formula1>$Q$8:$Q$27</formula1>
    </dataValidation>
    <dataValidation type="list" showInputMessage="1" showErrorMessage="1" sqref="N34:N37 N39:N40 N28:N32" xr:uid="{00000000-0002-0000-0400-000001000000}">
      <formula1>$Q$8:$Q$25</formula1>
    </dataValidation>
  </dataValidations>
  <hyperlinks>
    <hyperlink ref="M10" r:id="rId1" xr:uid="{00000000-0004-0000-0400-000000000000}"/>
  </hyperlinks>
  <printOptions horizontalCentered="1"/>
  <pageMargins left="0.70866141732283472" right="0.70866141732283472" top="0.43307086614173229" bottom="0.43307086614173229" header="0.31496062992125984" footer="0.31496062992125984"/>
  <pageSetup paperSize="9" scale="57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58"/>
  <sheetViews>
    <sheetView topLeftCell="A17" zoomScaleNormal="100" workbookViewId="0">
      <selection activeCell="B43" sqref="B43:B44"/>
    </sheetView>
  </sheetViews>
  <sheetFormatPr defaultRowHeight="14.5" x14ac:dyDescent="0.35"/>
  <cols>
    <col min="1" max="1" width="10.54296875" style="1" customWidth="1"/>
    <col min="2" max="3" width="15.6328125" customWidth="1"/>
    <col min="4" max="4" width="2" customWidth="1"/>
    <col min="5" max="5" width="15.90625" customWidth="1"/>
    <col min="7" max="7" width="1.453125" customWidth="1"/>
    <col min="8" max="8" width="22.54296875" customWidth="1"/>
    <col min="9" max="9" width="1.6328125" customWidth="1"/>
    <col min="11" max="11" width="1.6328125" customWidth="1"/>
    <col min="13" max="13" width="1.6328125" customWidth="1"/>
    <col min="14" max="14" width="20.08984375" customWidth="1"/>
    <col min="15" max="15" width="17.08984375" customWidth="1"/>
  </cols>
  <sheetData>
    <row r="1" spans="1:17" ht="18.5" x14ac:dyDescent="0.3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7" ht="36" x14ac:dyDescent="0.8">
      <c r="E2" s="3" t="s">
        <v>0</v>
      </c>
    </row>
    <row r="4" spans="1:17" ht="18" customHeight="1" x14ac:dyDescent="0.35">
      <c r="E4" s="4" t="s">
        <v>1</v>
      </c>
      <c r="F4" s="85" t="s">
        <v>36</v>
      </c>
      <c r="G4" s="85"/>
      <c r="H4" s="86"/>
      <c r="J4" s="4" t="s">
        <v>4</v>
      </c>
      <c r="K4" s="37"/>
      <c r="L4" s="38"/>
      <c r="M4" s="85" t="s">
        <v>39</v>
      </c>
      <c r="N4" s="85"/>
      <c r="O4" s="86"/>
    </row>
    <row r="5" spans="1:17" x14ac:dyDescent="0.35">
      <c r="E5" s="2"/>
      <c r="J5" s="2"/>
      <c r="L5" s="2"/>
    </row>
    <row r="6" spans="1:17" ht="18" customHeight="1" x14ac:dyDescent="0.35">
      <c r="E6" s="87" t="s">
        <v>2</v>
      </c>
      <c r="F6" s="90" t="s">
        <v>37</v>
      </c>
      <c r="G6" s="90"/>
      <c r="H6" s="91"/>
      <c r="J6" s="4" t="s">
        <v>5</v>
      </c>
      <c r="K6" s="37"/>
      <c r="L6" s="38"/>
      <c r="M6" s="85" t="s">
        <v>40</v>
      </c>
      <c r="N6" s="85"/>
      <c r="O6" s="86"/>
    </row>
    <row r="7" spans="1:17" ht="18" customHeight="1" x14ac:dyDescent="0.35">
      <c r="E7" s="88"/>
      <c r="F7" s="104"/>
      <c r="G7" s="104"/>
      <c r="H7" s="93"/>
      <c r="J7" s="2"/>
      <c r="L7" s="2"/>
    </row>
    <row r="8" spans="1:17" ht="18" customHeight="1" x14ac:dyDescent="0.35">
      <c r="E8" s="89"/>
      <c r="F8" s="94"/>
      <c r="G8" s="94"/>
      <c r="H8" s="95"/>
      <c r="J8" s="2"/>
      <c r="L8" s="2"/>
      <c r="Q8" s="24" t="s">
        <v>20</v>
      </c>
    </row>
    <row r="9" spans="1:17" x14ac:dyDescent="0.35">
      <c r="E9" s="2"/>
      <c r="J9" s="2"/>
      <c r="L9" s="2"/>
      <c r="Q9" s="24" t="s">
        <v>22</v>
      </c>
    </row>
    <row r="10" spans="1:17" ht="18" customHeight="1" x14ac:dyDescent="0.35">
      <c r="E10" s="4" t="s">
        <v>3</v>
      </c>
      <c r="F10" s="85" t="s">
        <v>38</v>
      </c>
      <c r="G10" s="85"/>
      <c r="H10" s="86"/>
      <c r="J10" s="4" t="s">
        <v>6</v>
      </c>
      <c r="K10" s="37"/>
      <c r="L10" s="38"/>
      <c r="M10" s="105" t="s">
        <v>41</v>
      </c>
      <c r="N10" s="85"/>
      <c r="O10" s="86"/>
      <c r="Q10" s="24" t="s">
        <v>24</v>
      </c>
    </row>
    <row r="11" spans="1:17" x14ac:dyDescent="0.35">
      <c r="Q11" s="24" t="s">
        <v>34</v>
      </c>
    </row>
    <row r="12" spans="1:17" ht="18" customHeight="1" x14ac:dyDescent="0.35">
      <c r="E12" s="4" t="s">
        <v>26</v>
      </c>
      <c r="F12" s="85"/>
      <c r="G12" s="85"/>
      <c r="H12" s="86"/>
      <c r="J12" s="4" t="s">
        <v>27</v>
      </c>
      <c r="K12" s="37"/>
      <c r="L12" s="38"/>
      <c r="M12" s="30"/>
      <c r="N12" s="85"/>
      <c r="O12" s="86"/>
      <c r="Q12" s="24" t="s">
        <v>28</v>
      </c>
    </row>
    <row r="13" spans="1:17" x14ac:dyDescent="0.35">
      <c r="Q13" s="24" t="s">
        <v>12</v>
      </c>
    </row>
    <row r="14" spans="1:17" x14ac:dyDescent="0.35">
      <c r="A14" s="5"/>
      <c r="B14" s="97" t="s">
        <v>8</v>
      </c>
      <c r="C14" s="9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Q14" s="24" t="s">
        <v>25</v>
      </c>
    </row>
    <row r="15" spans="1:17" x14ac:dyDescent="0.35">
      <c r="A15" s="7" t="s">
        <v>7</v>
      </c>
      <c r="B15" s="61" t="s">
        <v>9</v>
      </c>
      <c r="C15" s="61" t="s">
        <v>10</v>
      </c>
      <c r="D15" s="6" t="s">
        <v>42</v>
      </c>
      <c r="E15" s="6"/>
      <c r="F15" s="6"/>
      <c r="G15" s="6"/>
      <c r="H15" s="6"/>
      <c r="I15" s="6"/>
      <c r="J15" s="61" t="s">
        <v>11</v>
      </c>
      <c r="K15" s="6"/>
      <c r="L15" s="61" t="s">
        <v>33</v>
      </c>
      <c r="M15" s="61"/>
      <c r="N15" s="97" t="s">
        <v>35</v>
      </c>
      <c r="O15" s="97"/>
      <c r="Q15" s="24" t="s">
        <v>13</v>
      </c>
    </row>
    <row r="16" spans="1:17" ht="18" customHeight="1" x14ac:dyDescent="0.35">
      <c r="A16" s="9">
        <v>42708</v>
      </c>
      <c r="B16" s="10"/>
      <c r="C16" s="10"/>
      <c r="D16" s="96" t="s">
        <v>71</v>
      </c>
      <c r="E16" s="96"/>
      <c r="F16" s="96"/>
      <c r="G16" s="96"/>
      <c r="H16" s="96"/>
      <c r="I16" s="11"/>
      <c r="J16" s="21">
        <v>242</v>
      </c>
      <c r="K16" s="11">
        <v>0</v>
      </c>
      <c r="L16" s="40"/>
      <c r="M16" s="11"/>
      <c r="N16" s="22" t="s">
        <v>12</v>
      </c>
      <c r="O16" s="23">
        <f>+J16*0.25+L16</f>
        <v>60.5</v>
      </c>
      <c r="Q16" s="24" t="s">
        <v>18</v>
      </c>
    </row>
    <row r="17" spans="1:17" ht="18" customHeight="1" x14ac:dyDescent="0.35">
      <c r="A17" s="9">
        <v>42695</v>
      </c>
      <c r="B17" s="10"/>
      <c r="C17" s="10"/>
      <c r="D17" s="96" t="s">
        <v>75</v>
      </c>
      <c r="E17" s="96"/>
      <c r="F17" s="96"/>
      <c r="G17" s="96"/>
      <c r="H17" s="96"/>
      <c r="I17" s="11"/>
      <c r="J17" s="21"/>
      <c r="K17" s="11"/>
      <c r="L17" s="40">
        <v>150.41999999999999</v>
      </c>
      <c r="M17" s="11"/>
      <c r="N17" s="22" t="s">
        <v>12</v>
      </c>
      <c r="O17" s="23">
        <f>+J17*0.25+L17</f>
        <v>150.41999999999999</v>
      </c>
    </row>
    <row r="18" spans="1:17" ht="18" customHeight="1" x14ac:dyDescent="0.35">
      <c r="A18" s="9">
        <v>42584</v>
      </c>
      <c r="B18" s="10"/>
      <c r="C18" s="10"/>
      <c r="D18" s="96" t="s">
        <v>60</v>
      </c>
      <c r="E18" s="96"/>
      <c r="F18" s="96"/>
      <c r="G18" s="96"/>
      <c r="H18" s="96"/>
      <c r="I18" s="11"/>
      <c r="J18" s="21"/>
      <c r="K18" s="11"/>
      <c r="L18" s="40">
        <v>21.4</v>
      </c>
      <c r="M18" s="11"/>
      <c r="N18" s="22" t="s">
        <v>12</v>
      </c>
      <c r="O18" s="23">
        <f>+J18*0.25+L18</f>
        <v>21.4</v>
      </c>
    </row>
    <row r="19" spans="1:17" ht="18" customHeight="1" x14ac:dyDescent="0.35">
      <c r="A19" s="9">
        <v>42614</v>
      </c>
      <c r="B19" s="10"/>
      <c r="C19" s="10"/>
      <c r="D19" s="96" t="s">
        <v>60</v>
      </c>
      <c r="E19" s="96"/>
      <c r="F19" s="96"/>
      <c r="G19" s="96"/>
      <c r="H19" s="96"/>
      <c r="I19" s="11"/>
      <c r="J19" s="21"/>
      <c r="K19" s="11"/>
      <c r="L19" s="40">
        <v>21.4</v>
      </c>
      <c r="M19" s="11"/>
      <c r="N19" s="22" t="s">
        <v>12</v>
      </c>
      <c r="O19" s="23">
        <f>+J19*0.25+L19</f>
        <v>21.4</v>
      </c>
      <c r="Q19" s="39"/>
    </row>
    <row r="20" spans="1:17" ht="18" customHeight="1" x14ac:dyDescent="0.35">
      <c r="A20" s="9">
        <v>42625</v>
      </c>
      <c r="B20" s="10"/>
      <c r="C20" s="10"/>
      <c r="D20" s="96" t="s">
        <v>76</v>
      </c>
      <c r="E20" s="96"/>
      <c r="F20" s="96"/>
      <c r="G20" s="96"/>
      <c r="H20" s="96"/>
      <c r="I20" s="11"/>
      <c r="J20" s="21">
        <v>100</v>
      </c>
      <c r="K20" s="11"/>
      <c r="L20" s="40"/>
      <c r="M20" s="11"/>
      <c r="N20" s="22" t="s">
        <v>12</v>
      </c>
      <c r="O20" s="23">
        <f>+J20*0.25+L20</f>
        <v>25</v>
      </c>
    </row>
    <row r="21" spans="1:17" ht="18" customHeight="1" x14ac:dyDescent="0.35">
      <c r="A21" s="9"/>
      <c r="B21" s="31"/>
      <c r="C21" s="10"/>
      <c r="D21" s="96"/>
      <c r="E21" s="96"/>
      <c r="F21" s="96"/>
      <c r="G21" s="96"/>
      <c r="H21" s="96"/>
      <c r="I21" s="11"/>
      <c r="J21" s="21"/>
      <c r="K21" s="11"/>
      <c r="L21" s="40"/>
      <c r="M21" s="11"/>
      <c r="N21" s="22" t="s">
        <v>12</v>
      </c>
      <c r="O21" s="23">
        <f t="shared" ref="O21:O43" si="0">+J21*0.25+L21</f>
        <v>0</v>
      </c>
      <c r="Q21" s="24" t="s">
        <v>23</v>
      </c>
    </row>
    <row r="22" spans="1:17" ht="18" customHeight="1" x14ac:dyDescent="0.35">
      <c r="A22" s="9"/>
      <c r="B22" s="31"/>
      <c r="C22" s="10"/>
      <c r="D22" s="96"/>
      <c r="E22" s="96"/>
      <c r="F22" s="96"/>
      <c r="G22" s="96"/>
      <c r="H22" s="96"/>
      <c r="I22" s="11"/>
      <c r="J22" s="21"/>
      <c r="K22" s="11"/>
      <c r="L22" s="40"/>
      <c r="M22" s="11"/>
      <c r="N22" s="22" t="s">
        <v>12</v>
      </c>
      <c r="O22" s="23">
        <f>+J22*0.25+L22</f>
        <v>0</v>
      </c>
    </row>
    <row r="23" spans="1:17" ht="18" customHeight="1" x14ac:dyDescent="0.35">
      <c r="A23" s="9"/>
      <c r="B23" s="10"/>
      <c r="C23" s="10"/>
      <c r="D23" s="96"/>
      <c r="E23" s="96"/>
      <c r="F23" s="96"/>
      <c r="G23" s="96"/>
      <c r="H23" s="96"/>
      <c r="I23" s="11"/>
      <c r="J23" s="21"/>
      <c r="K23" s="11"/>
      <c r="L23" s="40"/>
      <c r="M23" s="11"/>
      <c r="N23" s="22" t="s">
        <v>12</v>
      </c>
      <c r="O23" s="23">
        <f>+J23*0.25+L23</f>
        <v>0</v>
      </c>
    </row>
    <row r="24" spans="1:17" ht="18" customHeight="1" x14ac:dyDescent="0.35">
      <c r="A24" s="9"/>
      <c r="B24" s="31"/>
      <c r="C24" s="10"/>
      <c r="D24" s="96"/>
      <c r="E24" s="96"/>
      <c r="F24" s="96"/>
      <c r="G24" s="96"/>
      <c r="H24" s="96"/>
      <c r="I24" s="11"/>
      <c r="J24" s="21"/>
      <c r="K24" s="11"/>
      <c r="L24" s="40"/>
      <c r="M24" s="11"/>
      <c r="N24" s="22" t="s">
        <v>12</v>
      </c>
      <c r="O24" s="23">
        <f t="shared" si="0"/>
        <v>0</v>
      </c>
      <c r="Q24" s="24" t="s">
        <v>21</v>
      </c>
    </row>
    <row r="25" spans="1:17" ht="18" customHeight="1" x14ac:dyDescent="0.35">
      <c r="A25" s="9"/>
      <c r="B25" s="31"/>
      <c r="C25" s="10"/>
      <c r="D25" s="96"/>
      <c r="E25" s="96"/>
      <c r="F25" s="96"/>
      <c r="G25" s="96"/>
      <c r="H25" s="96"/>
      <c r="I25" s="11"/>
      <c r="J25" s="21"/>
      <c r="K25" s="11"/>
      <c r="L25" s="40"/>
      <c r="M25" s="11"/>
      <c r="N25" s="22" t="s">
        <v>12</v>
      </c>
      <c r="O25" s="23">
        <f t="shared" si="0"/>
        <v>0</v>
      </c>
      <c r="Q25" s="24" t="s">
        <v>19</v>
      </c>
    </row>
    <row r="26" spans="1:17" ht="18" customHeight="1" x14ac:dyDescent="0.35">
      <c r="A26" s="9"/>
      <c r="B26" s="10"/>
      <c r="C26" s="10"/>
      <c r="D26" s="96"/>
      <c r="E26" s="96"/>
      <c r="F26" s="96"/>
      <c r="G26" s="96"/>
      <c r="H26" s="96"/>
      <c r="I26" s="11"/>
      <c r="J26" s="21"/>
      <c r="K26" s="11"/>
      <c r="L26" s="40"/>
      <c r="M26" s="11"/>
      <c r="N26" s="22" t="s">
        <v>12</v>
      </c>
      <c r="O26" s="23">
        <f>+J26*0.25+L26</f>
        <v>0</v>
      </c>
      <c r="Q26" s="39"/>
    </row>
    <row r="27" spans="1:17" ht="18" customHeight="1" x14ac:dyDescent="0.35">
      <c r="A27" s="9"/>
      <c r="B27" s="31"/>
      <c r="C27" s="10"/>
      <c r="D27" s="96"/>
      <c r="E27" s="96"/>
      <c r="F27" s="96"/>
      <c r="G27" s="96"/>
      <c r="H27" s="96"/>
      <c r="I27" s="11"/>
      <c r="J27" s="21"/>
      <c r="K27" s="11"/>
      <c r="L27" s="40"/>
      <c r="M27" s="11"/>
      <c r="N27" s="22" t="s">
        <v>12</v>
      </c>
      <c r="O27" s="23">
        <f t="shared" si="0"/>
        <v>0</v>
      </c>
      <c r="Q27" s="39"/>
    </row>
    <row r="28" spans="1:17" ht="18" customHeight="1" x14ac:dyDescent="0.35">
      <c r="A28" s="9"/>
      <c r="B28" s="10"/>
      <c r="C28" s="10"/>
      <c r="D28" s="96"/>
      <c r="E28" s="96"/>
      <c r="F28" s="96"/>
      <c r="G28" s="96"/>
      <c r="H28" s="96"/>
      <c r="I28" s="11"/>
      <c r="J28" s="21"/>
      <c r="K28" s="11"/>
      <c r="L28" s="40"/>
      <c r="M28" s="11"/>
      <c r="N28" s="22" t="s">
        <v>12</v>
      </c>
      <c r="O28" s="23">
        <f t="shared" si="0"/>
        <v>0</v>
      </c>
    </row>
    <row r="29" spans="1:17" ht="18" customHeight="1" x14ac:dyDescent="0.35">
      <c r="A29" s="9"/>
      <c r="B29" s="10"/>
      <c r="C29" s="10"/>
      <c r="D29" s="96"/>
      <c r="E29" s="96"/>
      <c r="F29" s="96"/>
      <c r="G29" s="96"/>
      <c r="H29" s="96"/>
      <c r="I29" s="11"/>
      <c r="J29" s="21"/>
      <c r="K29" s="11"/>
      <c r="L29" s="40"/>
      <c r="M29" s="11"/>
      <c r="N29" s="22" t="s">
        <v>12</v>
      </c>
      <c r="O29" s="23">
        <f>+J29*0.25+L29</f>
        <v>0</v>
      </c>
    </row>
    <row r="30" spans="1:17" ht="18" customHeight="1" x14ac:dyDescent="0.35">
      <c r="A30" s="9"/>
      <c r="B30" s="10"/>
      <c r="C30" s="10"/>
      <c r="D30" s="96"/>
      <c r="E30" s="96"/>
      <c r="F30" s="96"/>
      <c r="G30" s="96"/>
      <c r="H30" s="96"/>
      <c r="I30" s="11"/>
      <c r="J30" s="21"/>
      <c r="K30" s="11"/>
      <c r="L30" s="40"/>
      <c r="M30" s="11"/>
      <c r="N30" s="22" t="s">
        <v>12</v>
      </c>
      <c r="O30" s="23">
        <f>+J30*0.25+L30</f>
        <v>0</v>
      </c>
    </row>
    <row r="31" spans="1:17" ht="18" customHeight="1" x14ac:dyDescent="0.35">
      <c r="A31" s="9"/>
      <c r="B31" s="10"/>
      <c r="C31" s="10"/>
      <c r="D31" s="96"/>
      <c r="E31" s="96"/>
      <c r="F31" s="96"/>
      <c r="G31" s="96"/>
      <c r="H31" s="96"/>
      <c r="I31" s="11"/>
      <c r="J31" s="21"/>
      <c r="K31" s="11"/>
      <c r="L31" s="40"/>
      <c r="M31" s="11"/>
      <c r="N31" s="22" t="s">
        <v>12</v>
      </c>
      <c r="O31" s="23">
        <f>+J31*0.25+L31</f>
        <v>0</v>
      </c>
    </row>
    <row r="32" spans="1:17" ht="18" customHeight="1" x14ac:dyDescent="0.35">
      <c r="A32" s="9"/>
      <c r="B32" s="10"/>
      <c r="C32" s="10"/>
      <c r="D32" s="96"/>
      <c r="E32" s="96"/>
      <c r="F32" s="96"/>
      <c r="G32" s="96"/>
      <c r="H32" s="96"/>
      <c r="I32" s="11"/>
      <c r="J32" s="21"/>
      <c r="K32" s="11"/>
      <c r="L32" s="40"/>
      <c r="M32" s="11"/>
      <c r="N32" s="22" t="s">
        <v>12</v>
      </c>
      <c r="O32" s="23">
        <f t="shared" si="0"/>
        <v>0</v>
      </c>
    </row>
    <row r="33" spans="1:16" ht="18" customHeight="1" x14ac:dyDescent="0.35">
      <c r="A33" s="9"/>
      <c r="B33" s="10"/>
      <c r="C33" s="10"/>
      <c r="D33" s="96"/>
      <c r="E33" s="96"/>
      <c r="F33" s="96"/>
      <c r="G33" s="96"/>
      <c r="H33" s="96"/>
      <c r="I33" s="11"/>
      <c r="J33" s="21"/>
      <c r="K33" s="11"/>
      <c r="L33" s="40"/>
      <c r="M33" s="11"/>
      <c r="N33" s="22" t="s">
        <v>12</v>
      </c>
      <c r="O33" s="23">
        <f t="shared" si="0"/>
        <v>0</v>
      </c>
    </row>
    <row r="34" spans="1:16" ht="18" customHeight="1" x14ac:dyDescent="0.35">
      <c r="A34" s="9"/>
      <c r="B34" s="10"/>
      <c r="C34" s="10"/>
      <c r="D34" s="96"/>
      <c r="E34" s="96"/>
      <c r="F34" s="96"/>
      <c r="G34" s="96"/>
      <c r="H34" s="96"/>
      <c r="I34" s="11"/>
      <c r="J34" s="21"/>
      <c r="K34" s="11"/>
      <c r="L34" s="40"/>
      <c r="M34" s="11"/>
      <c r="N34" s="22" t="s">
        <v>12</v>
      </c>
      <c r="O34" s="23">
        <f t="shared" si="0"/>
        <v>0</v>
      </c>
    </row>
    <row r="35" spans="1:16" ht="18" customHeight="1" x14ac:dyDescent="0.35">
      <c r="A35" s="9"/>
      <c r="B35" s="10"/>
      <c r="C35" s="10"/>
      <c r="D35" s="96"/>
      <c r="E35" s="96"/>
      <c r="F35" s="96"/>
      <c r="G35" s="96"/>
      <c r="H35" s="96"/>
      <c r="I35" s="11"/>
      <c r="J35" s="21"/>
      <c r="K35" s="11"/>
      <c r="L35" s="40"/>
      <c r="M35" s="11" t="s">
        <v>57</v>
      </c>
      <c r="N35" s="22" t="s">
        <v>28</v>
      </c>
      <c r="O35" s="23">
        <f t="shared" si="0"/>
        <v>0</v>
      </c>
    </row>
    <row r="36" spans="1:16" ht="18" customHeight="1" x14ac:dyDescent="0.35">
      <c r="A36" s="9"/>
      <c r="B36" s="10"/>
      <c r="C36" s="10"/>
      <c r="D36" s="96"/>
      <c r="E36" s="96"/>
      <c r="F36" s="96"/>
      <c r="G36" s="96"/>
      <c r="H36" s="96"/>
      <c r="I36" s="11"/>
      <c r="J36" s="21"/>
      <c r="K36" s="11"/>
      <c r="L36" s="40"/>
      <c r="M36" s="11"/>
      <c r="N36" s="22" t="s">
        <v>28</v>
      </c>
      <c r="O36" s="23">
        <f t="shared" si="0"/>
        <v>0</v>
      </c>
    </row>
    <row r="37" spans="1:16" ht="18" customHeight="1" x14ac:dyDescent="0.35">
      <c r="A37" s="9"/>
      <c r="B37" s="10"/>
      <c r="C37" s="10"/>
      <c r="D37" s="96"/>
      <c r="E37" s="96"/>
      <c r="F37" s="96"/>
      <c r="G37" s="96"/>
      <c r="H37" s="96"/>
      <c r="I37" s="11"/>
      <c r="J37" s="21"/>
      <c r="K37" s="11"/>
      <c r="L37" s="40"/>
      <c r="M37" s="11"/>
      <c r="N37" s="22" t="s">
        <v>28</v>
      </c>
      <c r="O37" s="23">
        <f t="shared" si="0"/>
        <v>0</v>
      </c>
    </row>
    <row r="38" spans="1:16" ht="18" customHeight="1" x14ac:dyDescent="0.35">
      <c r="A38" s="9"/>
      <c r="B38" s="10"/>
      <c r="C38" s="10"/>
      <c r="D38" s="96"/>
      <c r="E38" s="96"/>
      <c r="F38" s="96"/>
      <c r="G38" s="96"/>
      <c r="H38" s="96"/>
      <c r="I38" s="11"/>
      <c r="J38" s="21"/>
      <c r="K38" s="11"/>
      <c r="L38" s="40"/>
      <c r="M38" s="11"/>
      <c r="N38" s="22" t="s">
        <v>12</v>
      </c>
      <c r="O38" s="23">
        <f t="shared" si="0"/>
        <v>0</v>
      </c>
    </row>
    <row r="39" spans="1:16" ht="18" customHeight="1" x14ac:dyDescent="0.35">
      <c r="A39" s="9"/>
      <c r="B39" s="10"/>
      <c r="C39" s="10"/>
      <c r="D39" s="96"/>
      <c r="E39" s="96"/>
      <c r="F39" s="96"/>
      <c r="G39" s="96"/>
      <c r="H39" s="96"/>
      <c r="I39" s="11"/>
      <c r="J39" s="21"/>
      <c r="K39" s="11"/>
      <c r="L39" s="40"/>
      <c r="M39" s="11"/>
      <c r="N39" s="22"/>
      <c r="O39" s="23">
        <f t="shared" si="0"/>
        <v>0</v>
      </c>
    </row>
    <row r="40" spans="1:16" ht="18" customHeight="1" x14ac:dyDescent="0.35">
      <c r="A40" s="9"/>
      <c r="B40" s="10"/>
      <c r="C40" s="10"/>
      <c r="D40" s="96"/>
      <c r="E40" s="96"/>
      <c r="F40" s="96"/>
      <c r="G40" s="96"/>
      <c r="H40" s="96"/>
      <c r="I40" s="11"/>
      <c r="J40" s="21"/>
      <c r="K40" s="11"/>
      <c r="L40" s="40"/>
      <c r="M40" s="11"/>
      <c r="N40" s="22"/>
      <c r="O40" s="23">
        <f t="shared" si="0"/>
        <v>0</v>
      </c>
    </row>
    <row r="41" spans="1:16" ht="18" customHeight="1" x14ac:dyDescent="0.35">
      <c r="A41" s="9"/>
      <c r="B41" s="10"/>
      <c r="C41" s="10"/>
      <c r="D41" s="96"/>
      <c r="E41" s="96"/>
      <c r="F41" s="96"/>
      <c r="G41" s="96"/>
      <c r="H41" s="96"/>
      <c r="I41" s="11"/>
      <c r="J41" s="21"/>
      <c r="K41" s="11"/>
      <c r="L41" s="40"/>
      <c r="M41" s="11"/>
      <c r="N41" s="22"/>
      <c r="O41" s="23">
        <f t="shared" si="0"/>
        <v>0</v>
      </c>
    </row>
    <row r="42" spans="1:16" ht="18" customHeight="1" x14ac:dyDescent="0.35">
      <c r="A42" s="9"/>
      <c r="B42" s="10"/>
      <c r="C42" s="10"/>
      <c r="D42" s="96"/>
      <c r="E42" s="96"/>
      <c r="F42" s="96"/>
      <c r="G42" s="96"/>
      <c r="H42" s="96"/>
      <c r="I42" s="11"/>
      <c r="J42" s="21"/>
      <c r="K42" s="11"/>
      <c r="L42" s="40"/>
      <c r="M42" s="11"/>
      <c r="N42" s="22"/>
      <c r="O42" s="23">
        <f t="shared" si="0"/>
        <v>0</v>
      </c>
    </row>
    <row r="43" spans="1:16" ht="18" customHeight="1" x14ac:dyDescent="0.35">
      <c r="A43" s="9"/>
      <c r="B43" s="10"/>
      <c r="C43" s="10"/>
      <c r="D43" s="96"/>
      <c r="E43" s="96"/>
      <c r="F43" s="96"/>
      <c r="G43" s="96"/>
      <c r="H43" s="96"/>
      <c r="I43" s="11"/>
      <c r="J43" s="21"/>
      <c r="K43" s="11"/>
      <c r="L43" s="40"/>
      <c r="M43" s="11"/>
      <c r="N43" s="22"/>
      <c r="O43" s="23">
        <f t="shared" si="0"/>
        <v>0</v>
      </c>
    </row>
    <row r="44" spans="1:16" ht="20.25" customHeight="1" x14ac:dyDescent="0.35">
      <c r="G44" s="100" t="s">
        <v>14</v>
      </c>
      <c r="H44" s="100"/>
      <c r="I44" s="6"/>
      <c r="J44" s="6">
        <f>SUM(J16:J43)</f>
        <v>342</v>
      </c>
      <c r="K44" s="6"/>
      <c r="L44" s="12">
        <f>SUM(L16:L43)</f>
        <v>193.22</v>
      </c>
      <c r="M44" s="6"/>
      <c r="N44" s="6" t="s">
        <v>15</v>
      </c>
      <c r="O44" s="12">
        <f>+J44*0.25+L44</f>
        <v>278.72000000000003</v>
      </c>
    </row>
    <row r="45" spans="1:16" x14ac:dyDescent="0.35">
      <c r="N45" s="101" t="str">
        <f>IF(O44=SUM(C52:C54,F52:F54,L52:L54,O52:O54),"","Please complete analysis!")</f>
        <v/>
      </c>
      <c r="O45" s="101"/>
    </row>
    <row r="47" spans="1:16" ht="18" customHeight="1" x14ac:dyDescent="0.35">
      <c r="A47" s="4" t="s">
        <v>16</v>
      </c>
      <c r="B47" s="57"/>
      <c r="C47" s="57"/>
      <c r="D47" s="58"/>
      <c r="F47" s="13" t="s">
        <v>7</v>
      </c>
      <c r="G47" s="59"/>
      <c r="H47" s="60"/>
      <c r="O47" s="41"/>
      <c r="P47" t="s">
        <v>49</v>
      </c>
    </row>
    <row r="48" spans="1:16" x14ac:dyDescent="0.35">
      <c r="O48" s="41"/>
      <c r="P48" t="s">
        <v>56</v>
      </c>
    </row>
    <row r="49" spans="1:15" x14ac:dyDescent="0.35">
      <c r="A49" s="4" t="s">
        <v>32</v>
      </c>
      <c r="B49" s="85"/>
      <c r="C49" s="85"/>
      <c r="D49" s="86"/>
      <c r="F49" s="13" t="s">
        <v>7</v>
      </c>
      <c r="G49" s="102"/>
      <c r="H49" s="103"/>
    </row>
    <row r="51" spans="1:15" x14ac:dyDescent="0.35">
      <c r="A51" s="14" t="s">
        <v>17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6"/>
    </row>
    <row r="52" spans="1:15" x14ac:dyDescent="0.35">
      <c r="A52" s="17" t="s">
        <v>24</v>
      </c>
      <c r="B52" s="18"/>
      <c r="C52" s="26">
        <f>SUMIF($N$16:$N$43,A52,$O$16:$O$43)</f>
        <v>0</v>
      </c>
      <c r="D52" s="18"/>
      <c r="E52" s="18" t="s">
        <v>18</v>
      </c>
      <c r="F52" s="26">
        <f>SUMIF($N$16:$N$43,E52,$O$16:$O$43)</f>
        <v>0</v>
      </c>
      <c r="G52" s="18"/>
      <c r="H52" s="18" t="s">
        <v>21</v>
      </c>
      <c r="I52" s="18"/>
      <c r="J52" s="26">
        <f>SUMIF($N$16:$N$43,H52,$O$16:$O$43)</f>
        <v>0</v>
      </c>
      <c r="K52" s="18"/>
      <c r="L52" s="26">
        <f>SUMIF($N$16:$N$43,I52,$O$16:$O$43)</f>
        <v>0</v>
      </c>
      <c r="M52" s="18"/>
      <c r="N52" s="18" t="s">
        <v>25</v>
      </c>
      <c r="O52" s="27">
        <f>SUMIF($N$16:$N$43,N52,$O$16:$O$43)</f>
        <v>0</v>
      </c>
    </row>
    <row r="53" spans="1:15" x14ac:dyDescent="0.35">
      <c r="A53" s="17" t="s">
        <v>13</v>
      </c>
      <c r="B53" s="18"/>
      <c r="C53" s="25">
        <f>SUMIF($N$16:$N$43,A53,$O$16:$O$43)</f>
        <v>0</v>
      </c>
      <c r="D53" s="18"/>
      <c r="E53" s="18" t="s">
        <v>19</v>
      </c>
      <c r="F53" s="25">
        <f>SUMIF($N$16:$N$43,E53,$O$16:$O$43)</f>
        <v>0</v>
      </c>
      <c r="G53" s="18"/>
      <c r="H53" s="18" t="s">
        <v>34</v>
      </c>
      <c r="I53" s="18"/>
      <c r="J53" s="25">
        <f>SUMIF($N$16:$N$43,H53,$O$16:$O$43)</f>
        <v>0</v>
      </c>
      <c r="K53" s="18"/>
      <c r="L53" s="25">
        <f>SUMIF($N$16:$N$43,I53,$O$16:$O$43)</f>
        <v>0</v>
      </c>
      <c r="M53" s="18"/>
      <c r="N53" s="18" t="s">
        <v>12</v>
      </c>
      <c r="O53" s="28">
        <f>SUMIF($N$16:$N$43,N53,$O$16:$O$43)</f>
        <v>278.72000000000003</v>
      </c>
    </row>
    <row r="54" spans="1:15" x14ac:dyDescent="0.35">
      <c r="A54" s="19" t="s">
        <v>22</v>
      </c>
      <c r="B54" s="20"/>
      <c r="C54" s="29">
        <f>SUMIF($N$16:$N$43,A54,$O$16:$O$43)</f>
        <v>0</v>
      </c>
      <c r="D54" s="20"/>
      <c r="E54" s="20" t="s">
        <v>20</v>
      </c>
      <c r="F54" s="29">
        <f>SUMIF($N$16:$N$43,E54,$O$16:$O$43)</f>
        <v>0</v>
      </c>
      <c r="G54" s="20"/>
      <c r="H54" s="20" t="s">
        <v>23</v>
      </c>
      <c r="I54" s="20"/>
      <c r="J54" s="29">
        <f>SUMIF($N$16:$N$43,H54,$O$16:$O$43)</f>
        <v>0</v>
      </c>
      <c r="K54" s="20"/>
      <c r="L54" s="29">
        <f>SUMIF($N$16:$N$43,I54,$O$16:$O$43)</f>
        <v>0</v>
      </c>
      <c r="M54" s="20"/>
      <c r="N54" s="20" t="s">
        <v>28</v>
      </c>
      <c r="O54" s="29">
        <f>SUMIF($N$16:$N$43,N54,$O$16:$O$43)</f>
        <v>0</v>
      </c>
    </row>
    <row r="56" spans="1:15" x14ac:dyDescent="0.3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</row>
    <row r="57" spans="1:15" x14ac:dyDescent="0.35">
      <c r="A57" s="99" t="s">
        <v>30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</row>
    <row r="58" spans="1:15" x14ac:dyDescent="0.35">
      <c r="A58" s="99" t="s">
        <v>31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</row>
  </sheetData>
  <sheetProtection selectLockedCells="1" selectUnlockedCells="1"/>
  <mergeCells count="47">
    <mergeCell ref="B49:D49"/>
    <mergeCell ref="G49:H49"/>
    <mergeCell ref="A56:O56"/>
    <mergeCell ref="A57:O57"/>
    <mergeCell ref="A58:O58"/>
    <mergeCell ref="N45:O45"/>
    <mergeCell ref="D34:H34"/>
    <mergeCell ref="D35:H35"/>
    <mergeCell ref="D36:H36"/>
    <mergeCell ref="D37:H37"/>
    <mergeCell ref="D38:H38"/>
    <mergeCell ref="D39:H39"/>
    <mergeCell ref="D40:H40"/>
    <mergeCell ref="D41:H41"/>
    <mergeCell ref="D42:H42"/>
    <mergeCell ref="D43:H43"/>
    <mergeCell ref="G44:H44"/>
    <mergeCell ref="D33:H33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32:H32"/>
    <mergeCell ref="D21:H21"/>
    <mergeCell ref="F10:H10"/>
    <mergeCell ref="M10:O10"/>
    <mergeCell ref="F12:H12"/>
    <mergeCell ref="N12:O12"/>
    <mergeCell ref="D16:H16"/>
    <mergeCell ref="D17:H17"/>
    <mergeCell ref="D18:H18"/>
    <mergeCell ref="D19:H19"/>
    <mergeCell ref="D20:H20"/>
    <mergeCell ref="B14:C14"/>
    <mergeCell ref="N15:O15"/>
    <mergeCell ref="A1:O1"/>
    <mergeCell ref="F4:H4"/>
    <mergeCell ref="M4:O4"/>
    <mergeCell ref="E6:E8"/>
    <mergeCell ref="F6:H8"/>
    <mergeCell ref="M6:O6"/>
  </mergeCells>
  <dataValidations count="2">
    <dataValidation type="list" showInputMessage="1" showErrorMessage="1" sqref="N30 N34:N43" xr:uid="{00000000-0002-0000-0500-000000000000}">
      <formula1>$Q$8:$Q$25</formula1>
    </dataValidation>
    <dataValidation type="list" showInputMessage="1" showErrorMessage="1" sqref="N31:N33 N16:N29" xr:uid="{00000000-0002-0000-0500-000001000000}">
      <formula1>$Q$8:$Q$27</formula1>
    </dataValidation>
  </dataValidations>
  <hyperlinks>
    <hyperlink ref="M10" r:id="rId1" xr:uid="{00000000-0004-0000-0500-000000000000}"/>
  </hyperlinks>
  <printOptions horizontalCentered="1"/>
  <pageMargins left="0.70866141732283472" right="0.70866141732283472" top="0.43307086614173229" bottom="0.43307086614173229" header="0.31496062992125984" footer="0.31496062992125984"/>
  <pageSetup paperSize="9" scale="54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58"/>
  <sheetViews>
    <sheetView topLeftCell="A12" zoomScaleNormal="100" workbookViewId="0">
      <selection activeCell="B43" sqref="B43:B44"/>
    </sheetView>
  </sheetViews>
  <sheetFormatPr defaultRowHeight="14.5" x14ac:dyDescent="0.35"/>
  <cols>
    <col min="1" max="1" width="10.54296875" style="1" customWidth="1"/>
    <col min="2" max="3" width="15.6328125" customWidth="1"/>
    <col min="4" max="4" width="2" customWidth="1"/>
    <col min="5" max="5" width="15.90625" customWidth="1"/>
    <col min="7" max="7" width="1.453125" customWidth="1"/>
    <col min="8" max="8" width="22.54296875" customWidth="1"/>
    <col min="9" max="9" width="1.6328125" customWidth="1"/>
    <col min="11" max="11" width="1.6328125" customWidth="1"/>
    <col min="13" max="13" width="1.6328125" customWidth="1"/>
    <col min="14" max="14" width="20.08984375" customWidth="1"/>
    <col min="15" max="15" width="17.08984375" customWidth="1"/>
  </cols>
  <sheetData>
    <row r="1" spans="1:17" ht="18.5" x14ac:dyDescent="0.3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7" ht="36" x14ac:dyDescent="0.8">
      <c r="E2" s="3" t="s">
        <v>0</v>
      </c>
    </row>
    <row r="4" spans="1:17" ht="18" customHeight="1" x14ac:dyDescent="0.35">
      <c r="E4" s="4" t="s">
        <v>1</v>
      </c>
      <c r="F4" s="85" t="s">
        <v>36</v>
      </c>
      <c r="G4" s="85"/>
      <c r="H4" s="86"/>
      <c r="J4" s="4" t="s">
        <v>4</v>
      </c>
      <c r="K4" s="37"/>
      <c r="L4" s="38"/>
      <c r="M4" s="85" t="s">
        <v>39</v>
      </c>
      <c r="N4" s="85"/>
      <c r="O4" s="86"/>
    </row>
    <row r="5" spans="1:17" x14ac:dyDescent="0.35">
      <c r="E5" s="2"/>
      <c r="J5" s="2"/>
      <c r="L5" s="2"/>
    </row>
    <row r="6" spans="1:17" ht="18" customHeight="1" x14ac:dyDescent="0.35">
      <c r="E6" s="87" t="s">
        <v>2</v>
      </c>
      <c r="F6" s="90" t="s">
        <v>37</v>
      </c>
      <c r="G6" s="90"/>
      <c r="H6" s="91"/>
      <c r="J6" s="4" t="s">
        <v>5</v>
      </c>
      <c r="K6" s="37"/>
      <c r="L6" s="38"/>
      <c r="M6" s="85" t="s">
        <v>40</v>
      </c>
      <c r="N6" s="85"/>
      <c r="O6" s="86"/>
    </row>
    <row r="7" spans="1:17" ht="18" customHeight="1" x14ac:dyDescent="0.35">
      <c r="E7" s="88"/>
      <c r="F7" s="104"/>
      <c r="G7" s="104"/>
      <c r="H7" s="93"/>
      <c r="J7" s="2"/>
      <c r="L7" s="2"/>
    </row>
    <row r="8" spans="1:17" ht="18" customHeight="1" x14ac:dyDescent="0.35">
      <c r="E8" s="89"/>
      <c r="F8" s="94"/>
      <c r="G8" s="94"/>
      <c r="H8" s="95"/>
      <c r="J8" s="2"/>
      <c r="L8" s="2"/>
      <c r="Q8" s="24" t="s">
        <v>20</v>
      </c>
    </row>
    <row r="9" spans="1:17" x14ac:dyDescent="0.35">
      <c r="E9" s="2"/>
      <c r="J9" s="2"/>
      <c r="L9" s="2"/>
      <c r="Q9" s="24" t="s">
        <v>22</v>
      </c>
    </row>
    <row r="10" spans="1:17" ht="18" customHeight="1" x14ac:dyDescent="0.35">
      <c r="E10" s="4" t="s">
        <v>3</v>
      </c>
      <c r="F10" s="85" t="s">
        <v>38</v>
      </c>
      <c r="G10" s="85"/>
      <c r="H10" s="86"/>
      <c r="J10" s="4" t="s">
        <v>6</v>
      </c>
      <c r="K10" s="37"/>
      <c r="L10" s="38"/>
      <c r="M10" s="105" t="s">
        <v>41</v>
      </c>
      <c r="N10" s="85"/>
      <c r="O10" s="86"/>
      <c r="Q10" s="24" t="s">
        <v>24</v>
      </c>
    </row>
    <row r="11" spans="1:17" x14ac:dyDescent="0.35">
      <c r="Q11" s="24" t="s">
        <v>34</v>
      </c>
    </row>
    <row r="12" spans="1:17" ht="18" customHeight="1" x14ac:dyDescent="0.35">
      <c r="E12" s="4" t="s">
        <v>26</v>
      </c>
      <c r="F12" s="85"/>
      <c r="G12" s="85"/>
      <c r="H12" s="86"/>
      <c r="J12" s="4" t="s">
        <v>27</v>
      </c>
      <c r="K12" s="37"/>
      <c r="L12" s="38"/>
      <c r="M12" s="30"/>
      <c r="N12" s="85"/>
      <c r="O12" s="86"/>
      <c r="Q12" s="24" t="s">
        <v>28</v>
      </c>
    </row>
    <row r="13" spans="1:17" x14ac:dyDescent="0.35">
      <c r="Q13" s="24" t="s">
        <v>12</v>
      </c>
    </row>
    <row r="14" spans="1:17" x14ac:dyDescent="0.35">
      <c r="A14" s="5"/>
      <c r="B14" s="97" t="s">
        <v>8</v>
      </c>
      <c r="C14" s="9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Q14" s="24" t="s">
        <v>25</v>
      </c>
    </row>
    <row r="15" spans="1:17" x14ac:dyDescent="0.35">
      <c r="A15" s="7" t="s">
        <v>7</v>
      </c>
      <c r="B15" s="61" t="s">
        <v>9</v>
      </c>
      <c r="C15" s="61" t="s">
        <v>10</v>
      </c>
      <c r="D15" s="6" t="s">
        <v>42</v>
      </c>
      <c r="E15" s="6"/>
      <c r="F15" s="6"/>
      <c r="G15" s="6"/>
      <c r="H15" s="6"/>
      <c r="I15" s="6"/>
      <c r="J15" s="61" t="s">
        <v>11</v>
      </c>
      <c r="K15" s="6"/>
      <c r="L15" s="61" t="s">
        <v>33</v>
      </c>
      <c r="M15" s="61"/>
      <c r="N15" s="97" t="s">
        <v>35</v>
      </c>
      <c r="O15" s="97"/>
      <c r="Q15" s="24" t="s">
        <v>13</v>
      </c>
    </row>
    <row r="16" spans="1:17" ht="18" customHeight="1" x14ac:dyDescent="0.35">
      <c r="A16" s="9">
        <v>42136</v>
      </c>
      <c r="B16" s="31"/>
      <c r="C16" s="10"/>
      <c r="D16" s="96" t="s">
        <v>61</v>
      </c>
      <c r="E16" s="96"/>
      <c r="F16" s="96"/>
      <c r="G16" s="96"/>
      <c r="H16" s="96"/>
      <c r="I16" s="11"/>
      <c r="J16" s="21"/>
      <c r="K16" s="11">
        <v>0</v>
      </c>
      <c r="L16" s="40">
        <v>6</v>
      </c>
      <c r="M16" s="11"/>
      <c r="N16" s="22" t="s">
        <v>12</v>
      </c>
      <c r="O16" s="23">
        <f>+J16*0.25+L16</f>
        <v>6</v>
      </c>
      <c r="Q16" s="24" t="s">
        <v>18</v>
      </c>
    </row>
    <row r="17" spans="1:17" ht="18" customHeight="1" x14ac:dyDescent="0.35">
      <c r="A17" s="9">
        <v>41891</v>
      </c>
      <c r="B17" s="10"/>
      <c r="C17" s="10"/>
      <c r="D17" s="96" t="s">
        <v>53</v>
      </c>
      <c r="E17" s="96"/>
      <c r="F17" s="96"/>
      <c r="G17" s="96"/>
      <c r="H17" s="96"/>
      <c r="I17" s="11"/>
      <c r="J17" s="21"/>
      <c r="K17" s="11"/>
      <c r="L17" s="40">
        <v>12.4</v>
      </c>
      <c r="M17" s="11"/>
      <c r="N17" s="22" t="s">
        <v>12</v>
      </c>
      <c r="O17" s="23">
        <f>+J17*0.25+L17</f>
        <v>12.4</v>
      </c>
    </row>
    <row r="18" spans="1:17" ht="18" customHeight="1" x14ac:dyDescent="0.35">
      <c r="A18" s="9">
        <v>42158</v>
      </c>
      <c r="B18" s="10"/>
      <c r="C18" s="10"/>
      <c r="D18" s="96" t="s">
        <v>53</v>
      </c>
      <c r="E18" s="96"/>
      <c r="F18" s="96"/>
      <c r="G18" s="96"/>
      <c r="H18" s="96"/>
      <c r="I18" s="11"/>
      <c r="J18" s="21"/>
      <c r="K18" s="11"/>
      <c r="L18" s="40">
        <v>12.7</v>
      </c>
      <c r="M18" s="11"/>
      <c r="N18" s="22" t="s">
        <v>12</v>
      </c>
      <c r="O18" s="23">
        <f>+J18*0.25+L18</f>
        <v>12.7</v>
      </c>
    </row>
    <row r="19" spans="1:17" ht="18" customHeight="1" x14ac:dyDescent="0.35">
      <c r="A19" s="9">
        <v>42339</v>
      </c>
      <c r="B19" s="10"/>
      <c r="C19" s="10"/>
      <c r="D19" s="96" t="s">
        <v>61</v>
      </c>
      <c r="E19" s="96"/>
      <c r="F19" s="96"/>
      <c r="G19" s="96"/>
      <c r="H19" s="96"/>
      <c r="I19" s="11"/>
      <c r="J19" s="21"/>
      <c r="K19" s="11"/>
      <c r="L19" s="40">
        <v>6</v>
      </c>
      <c r="M19" s="11"/>
      <c r="N19" s="22" t="s">
        <v>12</v>
      </c>
      <c r="O19" s="23">
        <f>+J19*0.25+L19</f>
        <v>6</v>
      </c>
      <c r="Q19" s="39"/>
    </row>
    <row r="20" spans="1:17" ht="18" customHeight="1" x14ac:dyDescent="0.35">
      <c r="A20" s="9">
        <v>42430</v>
      </c>
      <c r="B20" s="10"/>
      <c r="C20" s="10"/>
      <c r="D20" s="96" t="s">
        <v>53</v>
      </c>
      <c r="E20" s="96"/>
      <c r="F20" s="96"/>
      <c r="G20" s="96"/>
      <c r="H20" s="96"/>
      <c r="I20" s="11"/>
      <c r="J20" s="21"/>
      <c r="K20" s="11"/>
      <c r="L20" s="40">
        <f>15.4+6</f>
        <v>21.4</v>
      </c>
      <c r="M20" s="11"/>
      <c r="N20" s="22" t="s">
        <v>12</v>
      </c>
      <c r="O20" s="23">
        <f>+J20*0.25+L20</f>
        <v>21.4</v>
      </c>
    </row>
    <row r="21" spans="1:17" ht="18" customHeight="1" x14ac:dyDescent="0.35">
      <c r="A21" s="9"/>
      <c r="B21" s="31"/>
      <c r="C21" s="10"/>
      <c r="D21" s="96" t="s">
        <v>62</v>
      </c>
      <c r="E21" s="96"/>
      <c r="F21" s="96"/>
      <c r="G21" s="96"/>
      <c r="H21" s="96"/>
      <c r="I21" s="11"/>
      <c r="J21" s="21"/>
      <c r="K21" s="11"/>
      <c r="L21" s="40">
        <v>30</v>
      </c>
      <c r="M21" s="11"/>
      <c r="N21" s="22" t="s">
        <v>12</v>
      </c>
      <c r="O21" s="23">
        <f t="shared" ref="O21:O43" si="0">+J21*0.25+L21</f>
        <v>30</v>
      </c>
      <c r="Q21" s="24" t="s">
        <v>23</v>
      </c>
    </row>
    <row r="22" spans="1:17" ht="18" customHeight="1" x14ac:dyDescent="0.35">
      <c r="A22" s="9"/>
      <c r="B22" s="10"/>
      <c r="C22" s="10"/>
      <c r="D22" s="96"/>
      <c r="E22" s="96"/>
      <c r="F22" s="96"/>
      <c r="G22" s="96"/>
      <c r="H22" s="96"/>
      <c r="I22" s="11"/>
      <c r="J22" s="21"/>
      <c r="K22" s="11"/>
      <c r="L22" s="40"/>
      <c r="M22" s="11"/>
      <c r="N22" s="22" t="s">
        <v>12</v>
      </c>
      <c r="O22" s="23">
        <f>+J22*0.25+L22</f>
        <v>0</v>
      </c>
    </row>
    <row r="23" spans="1:17" ht="18" customHeight="1" x14ac:dyDescent="0.35">
      <c r="A23" s="9"/>
      <c r="B23" s="10"/>
      <c r="C23" s="10"/>
      <c r="D23" s="96"/>
      <c r="E23" s="96"/>
      <c r="F23" s="96"/>
      <c r="G23" s="96"/>
      <c r="H23" s="96"/>
      <c r="I23" s="11"/>
      <c r="J23" s="21"/>
      <c r="K23" s="11"/>
      <c r="L23" s="40"/>
      <c r="M23" s="11"/>
      <c r="N23" s="22" t="s">
        <v>12</v>
      </c>
      <c r="O23" s="23">
        <f>+J23*0.25+L23</f>
        <v>0</v>
      </c>
    </row>
    <row r="24" spans="1:17" ht="18" customHeight="1" x14ac:dyDescent="0.35">
      <c r="A24" s="9"/>
      <c r="B24" s="31"/>
      <c r="C24" s="10"/>
      <c r="D24" s="96"/>
      <c r="E24" s="96"/>
      <c r="F24" s="96"/>
      <c r="G24" s="96"/>
      <c r="H24" s="96"/>
      <c r="I24" s="11"/>
      <c r="J24" s="21"/>
      <c r="K24" s="11"/>
      <c r="L24" s="40"/>
      <c r="M24" s="11"/>
      <c r="N24" s="22" t="s">
        <v>12</v>
      </c>
      <c r="O24" s="23">
        <f t="shared" si="0"/>
        <v>0</v>
      </c>
      <c r="Q24" s="24" t="s">
        <v>21</v>
      </c>
    </row>
    <row r="25" spans="1:17" ht="18" customHeight="1" x14ac:dyDescent="0.35">
      <c r="A25" s="9"/>
      <c r="B25" s="10"/>
      <c r="C25" s="10"/>
      <c r="D25" s="96"/>
      <c r="E25" s="96"/>
      <c r="F25" s="96"/>
      <c r="G25" s="96"/>
      <c r="H25" s="96"/>
      <c r="I25" s="11"/>
      <c r="J25" s="21"/>
      <c r="K25" s="11"/>
      <c r="L25" s="40"/>
      <c r="M25" s="11"/>
      <c r="N25" s="22" t="s">
        <v>12</v>
      </c>
      <c r="O25" s="23">
        <f t="shared" si="0"/>
        <v>0</v>
      </c>
      <c r="Q25" s="24" t="s">
        <v>19</v>
      </c>
    </row>
    <row r="26" spans="1:17" ht="18" customHeight="1" x14ac:dyDescent="0.35">
      <c r="A26" s="9"/>
      <c r="B26" s="10"/>
      <c r="C26" s="10"/>
      <c r="D26" s="96"/>
      <c r="E26" s="96"/>
      <c r="F26" s="96"/>
      <c r="G26" s="96"/>
      <c r="H26" s="96"/>
      <c r="I26" s="11"/>
      <c r="J26" s="21"/>
      <c r="K26" s="11"/>
      <c r="L26" s="40"/>
      <c r="M26" s="11"/>
      <c r="N26" s="22" t="s">
        <v>12</v>
      </c>
      <c r="O26" s="23">
        <f>+J26*0.25+L26</f>
        <v>0</v>
      </c>
      <c r="Q26" s="39"/>
    </row>
    <row r="27" spans="1:17" ht="18" customHeight="1" x14ac:dyDescent="0.35">
      <c r="A27" s="9"/>
      <c r="B27" s="31"/>
      <c r="C27" s="10"/>
      <c r="D27" s="96"/>
      <c r="E27" s="96"/>
      <c r="F27" s="96"/>
      <c r="G27" s="96"/>
      <c r="H27" s="96"/>
      <c r="I27" s="11"/>
      <c r="J27" s="21"/>
      <c r="K27" s="11"/>
      <c r="L27" s="40"/>
      <c r="M27" s="11"/>
      <c r="N27" s="22" t="s">
        <v>12</v>
      </c>
      <c r="O27" s="23">
        <f t="shared" si="0"/>
        <v>0</v>
      </c>
      <c r="Q27" s="39"/>
    </row>
    <row r="28" spans="1:17" ht="18" customHeight="1" x14ac:dyDescent="0.35">
      <c r="A28" s="9"/>
      <c r="B28" s="10"/>
      <c r="C28" s="10"/>
      <c r="D28" s="96"/>
      <c r="E28" s="96"/>
      <c r="F28" s="96"/>
      <c r="G28" s="96"/>
      <c r="H28" s="96"/>
      <c r="I28" s="11"/>
      <c r="J28" s="21"/>
      <c r="K28" s="11"/>
      <c r="L28" s="40"/>
      <c r="M28" s="11"/>
      <c r="N28" s="22" t="s">
        <v>12</v>
      </c>
      <c r="O28" s="23">
        <f t="shared" si="0"/>
        <v>0</v>
      </c>
    </row>
    <row r="29" spans="1:17" ht="18" customHeight="1" x14ac:dyDescent="0.35">
      <c r="A29" s="9"/>
      <c r="B29" s="10"/>
      <c r="C29" s="10"/>
      <c r="D29" s="96"/>
      <c r="E29" s="96"/>
      <c r="F29" s="96"/>
      <c r="G29" s="96"/>
      <c r="H29" s="96"/>
      <c r="I29" s="11"/>
      <c r="J29" s="21"/>
      <c r="K29" s="11"/>
      <c r="L29" s="40"/>
      <c r="M29" s="11"/>
      <c r="N29" s="22" t="s">
        <v>12</v>
      </c>
      <c r="O29" s="23">
        <f>+J29*0.25+L29</f>
        <v>0</v>
      </c>
    </row>
    <row r="30" spans="1:17" ht="18" customHeight="1" x14ac:dyDescent="0.35">
      <c r="A30" s="9"/>
      <c r="B30" s="10"/>
      <c r="C30" s="10"/>
      <c r="D30" s="96"/>
      <c r="E30" s="96"/>
      <c r="F30" s="96"/>
      <c r="G30" s="96"/>
      <c r="H30" s="96"/>
      <c r="I30" s="11"/>
      <c r="J30" s="21"/>
      <c r="K30" s="11"/>
      <c r="L30" s="40"/>
      <c r="M30" s="11"/>
      <c r="N30" s="22" t="s">
        <v>12</v>
      </c>
      <c r="O30" s="23">
        <f>+J30*0.25+L30</f>
        <v>0</v>
      </c>
    </row>
    <row r="31" spans="1:17" ht="18" customHeight="1" x14ac:dyDescent="0.35">
      <c r="A31" s="9"/>
      <c r="B31" s="10"/>
      <c r="C31" s="10"/>
      <c r="D31" s="96"/>
      <c r="E31" s="96"/>
      <c r="F31" s="96"/>
      <c r="G31" s="96"/>
      <c r="H31" s="96"/>
      <c r="I31" s="11"/>
      <c r="J31" s="21"/>
      <c r="K31" s="11"/>
      <c r="L31" s="40"/>
      <c r="M31" s="11"/>
      <c r="N31" s="22" t="s">
        <v>12</v>
      </c>
      <c r="O31" s="23">
        <f>+J31*0.25+L31</f>
        <v>0</v>
      </c>
    </row>
    <row r="32" spans="1:17" ht="18" customHeight="1" x14ac:dyDescent="0.35">
      <c r="A32" s="9"/>
      <c r="B32" s="10"/>
      <c r="C32" s="10"/>
      <c r="D32" s="96"/>
      <c r="E32" s="96"/>
      <c r="F32" s="96"/>
      <c r="G32" s="96"/>
      <c r="H32" s="96"/>
      <c r="I32" s="11"/>
      <c r="J32" s="21"/>
      <c r="K32" s="11"/>
      <c r="L32" s="40"/>
      <c r="M32" s="11"/>
      <c r="N32" s="22" t="s">
        <v>12</v>
      </c>
      <c r="O32" s="23">
        <f t="shared" si="0"/>
        <v>0</v>
      </c>
    </row>
    <row r="33" spans="1:16" ht="18" customHeight="1" x14ac:dyDescent="0.35">
      <c r="A33" s="9"/>
      <c r="B33" s="10"/>
      <c r="C33" s="10"/>
      <c r="D33" s="96"/>
      <c r="E33" s="96"/>
      <c r="F33" s="96"/>
      <c r="G33" s="96"/>
      <c r="H33" s="96"/>
      <c r="I33" s="11"/>
      <c r="J33" s="21"/>
      <c r="K33" s="11"/>
      <c r="L33" s="40"/>
      <c r="M33" s="11"/>
      <c r="N33" s="22" t="s">
        <v>12</v>
      </c>
      <c r="O33" s="23">
        <f t="shared" si="0"/>
        <v>0</v>
      </c>
    </row>
    <row r="34" spans="1:16" ht="18" customHeight="1" x14ac:dyDescent="0.35">
      <c r="A34" s="9"/>
      <c r="B34" s="10"/>
      <c r="C34" s="10"/>
      <c r="D34" s="96"/>
      <c r="E34" s="96"/>
      <c r="F34" s="96"/>
      <c r="G34" s="96"/>
      <c r="H34" s="96"/>
      <c r="I34" s="11"/>
      <c r="J34" s="21"/>
      <c r="K34" s="11"/>
      <c r="L34" s="40"/>
      <c r="M34" s="11"/>
      <c r="N34" s="22" t="s">
        <v>12</v>
      </c>
      <c r="O34" s="23">
        <f t="shared" si="0"/>
        <v>0</v>
      </c>
    </row>
    <row r="35" spans="1:16" ht="18" customHeight="1" x14ac:dyDescent="0.35">
      <c r="A35" s="9"/>
      <c r="B35" s="10"/>
      <c r="C35" s="10"/>
      <c r="D35" s="96"/>
      <c r="E35" s="96"/>
      <c r="F35" s="96"/>
      <c r="G35" s="96"/>
      <c r="H35" s="96"/>
      <c r="I35" s="11"/>
      <c r="J35" s="21"/>
      <c r="K35" s="11"/>
      <c r="L35" s="40"/>
      <c r="M35" s="11" t="s">
        <v>57</v>
      </c>
      <c r="N35" s="22" t="s">
        <v>28</v>
      </c>
      <c r="O35" s="23">
        <f t="shared" si="0"/>
        <v>0</v>
      </c>
    </row>
    <row r="36" spans="1:16" ht="18" customHeight="1" x14ac:dyDescent="0.35">
      <c r="A36" s="9"/>
      <c r="B36" s="10"/>
      <c r="C36" s="10"/>
      <c r="D36" s="96"/>
      <c r="E36" s="96"/>
      <c r="F36" s="96"/>
      <c r="G36" s="96"/>
      <c r="H36" s="96"/>
      <c r="I36" s="11"/>
      <c r="J36" s="21"/>
      <c r="K36" s="11"/>
      <c r="L36" s="40"/>
      <c r="M36" s="11"/>
      <c r="N36" s="22" t="s">
        <v>28</v>
      </c>
      <c r="O36" s="23">
        <f t="shared" si="0"/>
        <v>0</v>
      </c>
    </row>
    <row r="37" spans="1:16" ht="18" customHeight="1" x14ac:dyDescent="0.35">
      <c r="A37" s="9"/>
      <c r="B37" s="10"/>
      <c r="C37" s="10"/>
      <c r="D37" s="96"/>
      <c r="E37" s="96"/>
      <c r="F37" s="96"/>
      <c r="G37" s="96"/>
      <c r="H37" s="96"/>
      <c r="I37" s="11"/>
      <c r="J37" s="21"/>
      <c r="K37" s="11"/>
      <c r="L37" s="40"/>
      <c r="M37" s="11"/>
      <c r="N37" s="22" t="s">
        <v>28</v>
      </c>
      <c r="O37" s="23">
        <f t="shared" si="0"/>
        <v>0</v>
      </c>
    </row>
    <row r="38" spans="1:16" ht="18" customHeight="1" x14ac:dyDescent="0.35">
      <c r="A38" s="9"/>
      <c r="B38" s="10"/>
      <c r="C38" s="10"/>
      <c r="D38" s="96"/>
      <c r="E38" s="96"/>
      <c r="F38" s="96"/>
      <c r="G38" s="96"/>
      <c r="H38" s="96"/>
      <c r="I38" s="11"/>
      <c r="J38" s="21"/>
      <c r="K38" s="11"/>
      <c r="L38" s="40"/>
      <c r="M38" s="11"/>
      <c r="N38" s="22" t="s">
        <v>12</v>
      </c>
      <c r="O38" s="23">
        <f t="shared" si="0"/>
        <v>0</v>
      </c>
    </row>
    <row r="39" spans="1:16" ht="18" customHeight="1" x14ac:dyDescent="0.35">
      <c r="A39" s="9"/>
      <c r="B39" s="10"/>
      <c r="C39" s="10"/>
      <c r="D39" s="96"/>
      <c r="E39" s="96"/>
      <c r="F39" s="96"/>
      <c r="G39" s="96"/>
      <c r="H39" s="96"/>
      <c r="I39" s="11"/>
      <c r="J39" s="21"/>
      <c r="K39" s="11"/>
      <c r="L39" s="40"/>
      <c r="M39" s="11"/>
      <c r="N39" s="22"/>
      <c r="O39" s="23">
        <f t="shared" si="0"/>
        <v>0</v>
      </c>
    </row>
    <row r="40" spans="1:16" ht="18" customHeight="1" x14ac:dyDescent="0.35">
      <c r="A40" s="9"/>
      <c r="B40" s="10"/>
      <c r="C40" s="10"/>
      <c r="D40" s="96"/>
      <c r="E40" s="96"/>
      <c r="F40" s="96"/>
      <c r="G40" s="96"/>
      <c r="H40" s="96"/>
      <c r="I40" s="11"/>
      <c r="J40" s="21"/>
      <c r="K40" s="11"/>
      <c r="L40" s="40"/>
      <c r="M40" s="11"/>
      <c r="N40" s="22"/>
      <c r="O40" s="23">
        <f t="shared" si="0"/>
        <v>0</v>
      </c>
    </row>
    <row r="41" spans="1:16" ht="18" customHeight="1" x14ac:dyDescent="0.35">
      <c r="A41" s="9"/>
      <c r="B41" s="10"/>
      <c r="C41" s="10"/>
      <c r="D41" s="96"/>
      <c r="E41" s="96"/>
      <c r="F41" s="96"/>
      <c r="G41" s="96"/>
      <c r="H41" s="96"/>
      <c r="I41" s="11"/>
      <c r="J41" s="21"/>
      <c r="K41" s="11"/>
      <c r="L41" s="40"/>
      <c r="M41" s="11"/>
      <c r="N41" s="22"/>
      <c r="O41" s="23">
        <f t="shared" si="0"/>
        <v>0</v>
      </c>
    </row>
    <row r="42" spans="1:16" ht="18" customHeight="1" x14ac:dyDescent="0.35">
      <c r="A42" s="9"/>
      <c r="B42" s="10"/>
      <c r="C42" s="10"/>
      <c r="D42" s="96"/>
      <c r="E42" s="96"/>
      <c r="F42" s="96"/>
      <c r="G42" s="96"/>
      <c r="H42" s="96"/>
      <c r="I42" s="11"/>
      <c r="J42" s="21"/>
      <c r="K42" s="11"/>
      <c r="L42" s="40"/>
      <c r="M42" s="11"/>
      <c r="N42" s="22"/>
      <c r="O42" s="23">
        <f t="shared" si="0"/>
        <v>0</v>
      </c>
    </row>
    <row r="43" spans="1:16" ht="18" customHeight="1" x14ac:dyDescent="0.35">
      <c r="A43" s="9"/>
      <c r="B43" s="10"/>
      <c r="C43" s="10"/>
      <c r="D43" s="96"/>
      <c r="E43" s="96"/>
      <c r="F43" s="96"/>
      <c r="G43" s="96"/>
      <c r="H43" s="96"/>
      <c r="I43" s="11"/>
      <c r="J43" s="21"/>
      <c r="K43" s="11"/>
      <c r="L43" s="40"/>
      <c r="M43" s="11"/>
      <c r="N43" s="22"/>
      <c r="O43" s="23">
        <f t="shared" si="0"/>
        <v>0</v>
      </c>
    </row>
    <row r="44" spans="1:16" ht="20.25" customHeight="1" x14ac:dyDescent="0.35">
      <c r="G44" s="100" t="s">
        <v>14</v>
      </c>
      <c r="H44" s="100"/>
      <c r="I44" s="6"/>
      <c r="J44" s="6">
        <f>SUM(J16:J43)</f>
        <v>0</v>
      </c>
      <c r="K44" s="6"/>
      <c r="L44" s="12">
        <f>SUM(L16:L43)</f>
        <v>88.5</v>
      </c>
      <c r="M44" s="6"/>
      <c r="N44" s="6" t="s">
        <v>15</v>
      </c>
      <c r="O44" s="12">
        <f>+J44*0.25+L44</f>
        <v>88.5</v>
      </c>
    </row>
    <row r="45" spans="1:16" x14ac:dyDescent="0.35">
      <c r="N45" s="101" t="str">
        <f>IF(O44=SUM(C52:C54,F52:F54,L52:L54,O52:O54),"","Please complete analysis!")</f>
        <v/>
      </c>
      <c r="O45" s="101"/>
    </row>
    <row r="47" spans="1:16" ht="18" customHeight="1" x14ac:dyDescent="0.35">
      <c r="A47" s="4" t="s">
        <v>16</v>
      </c>
      <c r="B47" s="57"/>
      <c r="C47" s="57"/>
      <c r="D47" s="58"/>
      <c r="F47" s="13" t="s">
        <v>7</v>
      </c>
      <c r="G47" s="59"/>
      <c r="H47" s="60"/>
      <c r="O47" s="41">
        <f>+O24+O25+O26</f>
        <v>0</v>
      </c>
      <c r="P47" t="s">
        <v>49</v>
      </c>
    </row>
    <row r="48" spans="1:16" x14ac:dyDescent="0.35">
      <c r="O48" s="41">
        <f>+O44-O47</f>
        <v>88.5</v>
      </c>
      <c r="P48" t="s">
        <v>56</v>
      </c>
    </row>
    <row r="49" spans="1:15" x14ac:dyDescent="0.35">
      <c r="A49" s="4" t="s">
        <v>32</v>
      </c>
      <c r="B49" s="85"/>
      <c r="C49" s="85"/>
      <c r="D49" s="86"/>
      <c r="F49" s="13" t="s">
        <v>7</v>
      </c>
      <c r="G49" s="102"/>
      <c r="H49" s="103"/>
    </row>
    <row r="51" spans="1:15" x14ac:dyDescent="0.35">
      <c r="A51" s="14" t="s">
        <v>17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6"/>
    </row>
    <row r="52" spans="1:15" x14ac:dyDescent="0.35">
      <c r="A52" s="17" t="s">
        <v>24</v>
      </c>
      <c r="B52" s="18"/>
      <c r="C52" s="26">
        <f>SUMIF($N$16:$N$43,A52,$O$16:$O$43)</f>
        <v>0</v>
      </c>
      <c r="D52" s="18"/>
      <c r="E52" s="18" t="s">
        <v>18</v>
      </c>
      <c r="F52" s="26">
        <f>SUMIF($N$16:$N$43,E52,$O$16:$O$43)</f>
        <v>0</v>
      </c>
      <c r="G52" s="18"/>
      <c r="H52" s="18" t="s">
        <v>21</v>
      </c>
      <c r="I52" s="18"/>
      <c r="J52" s="26">
        <f>SUMIF($N$16:$N$43,H52,$O$16:$O$43)</f>
        <v>0</v>
      </c>
      <c r="K52" s="18"/>
      <c r="L52" s="26">
        <f>SUMIF($N$16:$N$43,I52,$O$16:$O$43)</f>
        <v>0</v>
      </c>
      <c r="M52" s="18"/>
      <c r="N52" s="18" t="s">
        <v>25</v>
      </c>
      <c r="O52" s="27">
        <f>SUMIF($N$16:$N$43,N52,$O$16:$O$43)</f>
        <v>0</v>
      </c>
    </row>
    <row r="53" spans="1:15" x14ac:dyDescent="0.35">
      <c r="A53" s="17" t="s">
        <v>13</v>
      </c>
      <c r="B53" s="18"/>
      <c r="C53" s="25">
        <f>SUMIF($N$16:$N$43,A53,$O$16:$O$43)</f>
        <v>0</v>
      </c>
      <c r="D53" s="18"/>
      <c r="E53" s="18" t="s">
        <v>19</v>
      </c>
      <c r="F53" s="25">
        <f>SUMIF($N$16:$N$43,E53,$O$16:$O$43)</f>
        <v>0</v>
      </c>
      <c r="G53" s="18"/>
      <c r="H53" s="18" t="s">
        <v>34</v>
      </c>
      <c r="I53" s="18"/>
      <c r="J53" s="25">
        <f>SUMIF($N$16:$N$43,H53,$O$16:$O$43)</f>
        <v>0</v>
      </c>
      <c r="K53" s="18"/>
      <c r="L53" s="25">
        <f>SUMIF($N$16:$N$43,I53,$O$16:$O$43)</f>
        <v>0</v>
      </c>
      <c r="M53" s="18"/>
      <c r="N53" s="18" t="s">
        <v>12</v>
      </c>
      <c r="O53" s="28">
        <f>SUMIF($N$16:$N$43,N53,$O$16:$O$43)</f>
        <v>88.5</v>
      </c>
    </row>
    <row r="54" spans="1:15" x14ac:dyDescent="0.35">
      <c r="A54" s="19" t="s">
        <v>22</v>
      </c>
      <c r="B54" s="20"/>
      <c r="C54" s="29">
        <f>SUMIF($N$16:$N$43,A54,$O$16:$O$43)</f>
        <v>0</v>
      </c>
      <c r="D54" s="20"/>
      <c r="E54" s="20" t="s">
        <v>20</v>
      </c>
      <c r="F54" s="29">
        <f>SUMIF($N$16:$N$43,E54,$O$16:$O$43)</f>
        <v>0</v>
      </c>
      <c r="G54" s="20"/>
      <c r="H54" s="20" t="s">
        <v>23</v>
      </c>
      <c r="I54" s="20"/>
      <c r="J54" s="29">
        <f>SUMIF($N$16:$N$43,H54,$O$16:$O$43)</f>
        <v>0</v>
      </c>
      <c r="K54" s="20"/>
      <c r="L54" s="29">
        <f>SUMIF($N$16:$N$43,I54,$O$16:$O$43)</f>
        <v>0</v>
      </c>
      <c r="M54" s="20"/>
      <c r="N54" s="20" t="s">
        <v>28</v>
      </c>
      <c r="O54" s="29">
        <f>SUMIF($N$16:$N$43,N54,$O$16:$O$43)</f>
        <v>0</v>
      </c>
    </row>
    <row r="56" spans="1:15" x14ac:dyDescent="0.3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</row>
    <row r="57" spans="1:15" x14ac:dyDescent="0.35">
      <c r="A57" s="99" t="s">
        <v>30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</row>
    <row r="58" spans="1:15" x14ac:dyDescent="0.35">
      <c r="A58" s="99" t="s">
        <v>31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</row>
  </sheetData>
  <sheetProtection selectLockedCells="1" selectUnlockedCells="1"/>
  <mergeCells count="47">
    <mergeCell ref="B49:D49"/>
    <mergeCell ref="G49:H49"/>
    <mergeCell ref="A56:O56"/>
    <mergeCell ref="A57:O57"/>
    <mergeCell ref="A58:O58"/>
    <mergeCell ref="N45:O45"/>
    <mergeCell ref="D34:H34"/>
    <mergeCell ref="D35:H35"/>
    <mergeCell ref="D36:H36"/>
    <mergeCell ref="D37:H37"/>
    <mergeCell ref="D38:H38"/>
    <mergeCell ref="D39:H39"/>
    <mergeCell ref="D40:H40"/>
    <mergeCell ref="D41:H41"/>
    <mergeCell ref="D42:H42"/>
    <mergeCell ref="D43:H43"/>
    <mergeCell ref="G44:H44"/>
    <mergeCell ref="D33:H33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32:H32"/>
    <mergeCell ref="D21:H21"/>
    <mergeCell ref="F10:H10"/>
    <mergeCell ref="M10:O10"/>
    <mergeCell ref="F12:H12"/>
    <mergeCell ref="N12:O12"/>
    <mergeCell ref="D16:H16"/>
    <mergeCell ref="D17:H17"/>
    <mergeCell ref="D18:H18"/>
    <mergeCell ref="D19:H19"/>
    <mergeCell ref="D20:H20"/>
    <mergeCell ref="B14:C14"/>
    <mergeCell ref="N15:O15"/>
    <mergeCell ref="A1:O1"/>
    <mergeCell ref="F4:H4"/>
    <mergeCell ref="M4:O4"/>
    <mergeCell ref="E6:E8"/>
    <mergeCell ref="F6:H8"/>
    <mergeCell ref="M6:O6"/>
  </mergeCells>
  <dataValidations count="2">
    <dataValidation type="list" showInputMessage="1" showErrorMessage="1" sqref="N31:N33 N16:N29" xr:uid="{00000000-0002-0000-0600-000000000000}">
      <formula1>$Q$8:$Q$27</formula1>
    </dataValidation>
    <dataValidation type="list" showInputMessage="1" showErrorMessage="1" sqref="N30 N34:N43" xr:uid="{00000000-0002-0000-0600-000001000000}">
      <formula1>$Q$8:$Q$25</formula1>
    </dataValidation>
  </dataValidations>
  <hyperlinks>
    <hyperlink ref="M10" r:id="rId1" xr:uid="{00000000-0004-0000-0600-000000000000}"/>
  </hyperlinks>
  <printOptions horizontalCentered="1"/>
  <pageMargins left="0.70866141732283472" right="0.70866141732283472" top="0.43307086614173229" bottom="0.43307086614173229" header="0.31496062992125984" footer="0.31496062992125984"/>
  <pageSetup paperSize="9" scale="54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58"/>
  <sheetViews>
    <sheetView topLeftCell="A9" zoomScaleNormal="100" workbookViewId="0">
      <selection activeCell="B43" sqref="B43:B44"/>
    </sheetView>
  </sheetViews>
  <sheetFormatPr defaultRowHeight="14.5" x14ac:dyDescent="0.35"/>
  <cols>
    <col min="1" max="1" width="10.54296875" style="1" customWidth="1"/>
    <col min="2" max="3" width="15.6328125" customWidth="1"/>
    <col min="4" max="4" width="2" customWidth="1"/>
    <col min="5" max="5" width="15.90625" customWidth="1"/>
    <col min="7" max="7" width="1.453125" customWidth="1"/>
    <col min="8" max="8" width="22.54296875" customWidth="1"/>
    <col min="9" max="9" width="1.6328125" customWidth="1"/>
    <col min="11" max="11" width="1.6328125" customWidth="1"/>
    <col min="13" max="13" width="1.6328125" customWidth="1"/>
    <col min="14" max="14" width="20.08984375" customWidth="1"/>
    <col min="15" max="15" width="17.08984375" customWidth="1"/>
  </cols>
  <sheetData>
    <row r="1" spans="1:17" ht="18.5" x14ac:dyDescent="0.3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7" ht="36" x14ac:dyDescent="0.8">
      <c r="E2" s="3" t="s">
        <v>0</v>
      </c>
    </row>
    <row r="4" spans="1:17" ht="18" customHeight="1" x14ac:dyDescent="0.35">
      <c r="E4" s="4" t="s">
        <v>1</v>
      </c>
      <c r="F4" s="85" t="s">
        <v>36</v>
      </c>
      <c r="G4" s="85"/>
      <c r="H4" s="86"/>
      <c r="J4" s="4" t="s">
        <v>4</v>
      </c>
      <c r="K4" s="37"/>
      <c r="L4" s="38"/>
      <c r="M4" s="85" t="s">
        <v>39</v>
      </c>
      <c r="N4" s="85"/>
      <c r="O4" s="86"/>
    </row>
    <row r="5" spans="1:17" x14ac:dyDescent="0.35">
      <c r="E5" s="2"/>
      <c r="J5" s="2"/>
      <c r="L5" s="2"/>
    </row>
    <row r="6" spans="1:17" ht="18" customHeight="1" x14ac:dyDescent="0.35">
      <c r="E6" s="87" t="s">
        <v>2</v>
      </c>
      <c r="F6" s="90" t="s">
        <v>37</v>
      </c>
      <c r="G6" s="90"/>
      <c r="H6" s="91"/>
      <c r="J6" s="4" t="s">
        <v>5</v>
      </c>
      <c r="K6" s="37"/>
      <c r="L6" s="38"/>
      <c r="M6" s="85" t="s">
        <v>40</v>
      </c>
      <c r="N6" s="85"/>
      <c r="O6" s="86"/>
    </row>
    <row r="7" spans="1:17" ht="18" customHeight="1" x14ac:dyDescent="0.35">
      <c r="E7" s="88"/>
      <c r="F7" s="104"/>
      <c r="G7" s="104"/>
      <c r="H7" s="93"/>
      <c r="J7" s="2"/>
      <c r="L7" s="2"/>
    </row>
    <row r="8" spans="1:17" ht="18" customHeight="1" x14ac:dyDescent="0.35">
      <c r="E8" s="89"/>
      <c r="F8" s="94"/>
      <c r="G8" s="94"/>
      <c r="H8" s="95"/>
      <c r="J8" s="2"/>
      <c r="L8" s="2"/>
      <c r="Q8" s="24" t="s">
        <v>20</v>
      </c>
    </row>
    <row r="9" spans="1:17" x14ac:dyDescent="0.35">
      <c r="E9" s="2"/>
      <c r="J9" s="2"/>
      <c r="L9" s="2"/>
      <c r="Q9" s="24" t="s">
        <v>22</v>
      </c>
    </row>
    <row r="10" spans="1:17" ht="18" customHeight="1" x14ac:dyDescent="0.35">
      <c r="E10" s="4" t="s">
        <v>3</v>
      </c>
      <c r="F10" s="85" t="s">
        <v>38</v>
      </c>
      <c r="G10" s="85"/>
      <c r="H10" s="86"/>
      <c r="J10" s="4" t="s">
        <v>6</v>
      </c>
      <c r="K10" s="37"/>
      <c r="L10" s="38"/>
      <c r="M10" s="105" t="s">
        <v>41</v>
      </c>
      <c r="N10" s="85"/>
      <c r="O10" s="86"/>
      <c r="Q10" s="24" t="s">
        <v>24</v>
      </c>
    </row>
    <row r="11" spans="1:17" x14ac:dyDescent="0.35">
      <c r="Q11" s="24" t="s">
        <v>34</v>
      </c>
    </row>
    <row r="12" spans="1:17" ht="18" customHeight="1" x14ac:dyDescent="0.35">
      <c r="E12" s="4" t="s">
        <v>26</v>
      </c>
      <c r="F12" s="85"/>
      <c r="G12" s="85"/>
      <c r="H12" s="86"/>
      <c r="J12" s="4" t="s">
        <v>27</v>
      </c>
      <c r="K12" s="37"/>
      <c r="L12" s="38"/>
      <c r="M12" s="30"/>
      <c r="N12" s="85"/>
      <c r="O12" s="86"/>
      <c r="Q12" s="24" t="s">
        <v>28</v>
      </c>
    </row>
    <row r="13" spans="1:17" x14ac:dyDescent="0.35">
      <c r="Q13" s="24" t="s">
        <v>12</v>
      </c>
    </row>
    <row r="14" spans="1:17" x14ac:dyDescent="0.35">
      <c r="A14" s="5"/>
      <c r="B14" s="97" t="s">
        <v>8</v>
      </c>
      <c r="C14" s="9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Q14" s="24" t="s">
        <v>25</v>
      </c>
    </row>
    <row r="15" spans="1:17" x14ac:dyDescent="0.35">
      <c r="A15" s="7" t="s">
        <v>7</v>
      </c>
      <c r="B15" s="61" t="s">
        <v>9</v>
      </c>
      <c r="C15" s="61" t="s">
        <v>10</v>
      </c>
      <c r="D15" s="6" t="s">
        <v>42</v>
      </c>
      <c r="E15" s="6"/>
      <c r="F15" s="6"/>
      <c r="G15" s="6"/>
      <c r="H15" s="6"/>
      <c r="I15" s="6"/>
      <c r="J15" s="61" t="s">
        <v>11</v>
      </c>
      <c r="K15" s="6"/>
      <c r="L15" s="61" t="s">
        <v>33</v>
      </c>
      <c r="M15" s="61"/>
      <c r="N15" s="97" t="s">
        <v>35</v>
      </c>
      <c r="O15" s="97"/>
      <c r="Q15" s="24" t="s">
        <v>13</v>
      </c>
    </row>
    <row r="16" spans="1:17" ht="18" customHeight="1" x14ac:dyDescent="0.35">
      <c r="A16" s="9">
        <v>42038</v>
      </c>
      <c r="B16" s="31"/>
      <c r="C16" s="10"/>
      <c r="D16" s="96" t="s">
        <v>60</v>
      </c>
      <c r="E16" s="96"/>
      <c r="F16" s="96"/>
      <c r="G16" s="96"/>
      <c r="H16" s="96"/>
      <c r="I16" s="11"/>
      <c r="J16" s="21"/>
      <c r="K16" s="11"/>
      <c r="L16" s="40">
        <v>18.3</v>
      </c>
      <c r="M16" s="11"/>
      <c r="N16" s="22" t="s">
        <v>12</v>
      </c>
      <c r="O16" s="23">
        <f>+J16*0.25+L16</f>
        <v>18.3</v>
      </c>
      <c r="Q16" s="24" t="s">
        <v>18</v>
      </c>
    </row>
    <row r="17" spans="1:17" ht="18" customHeight="1" x14ac:dyDescent="0.35">
      <c r="A17" s="9">
        <v>42339</v>
      </c>
      <c r="B17" s="10"/>
      <c r="C17" s="10"/>
      <c r="D17" s="96" t="s">
        <v>60</v>
      </c>
      <c r="E17" s="96"/>
      <c r="F17" s="96"/>
      <c r="G17" s="96"/>
      <c r="H17" s="96"/>
      <c r="I17" s="11"/>
      <c r="J17" s="21"/>
      <c r="K17" s="11"/>
      <c r="L17" s="40">
        <v>15.3</v>
      </c>
      <c r="M17" s="11"/>
      <c r="N17" s="22" t="s">
        <v>12</v>
      </c>
      <c r="O17" s="23">
        <f>+J17*0.25+L17</f>
        <v>15.3</v>
      </c>
    </row>
    <row r="18" spans="1:17" ht="18" customHeight="1" x14ac:dyDescent="0.35">
      <c r="A18" s="9">
        <v>42402</v>
      </c>
      <c r="B18" s="10"/>
      <c r="C18" s="10"/>
      <c r="D18" s="96" t="s">
        <v>60</v>
      </c>
      <c r="E18" s="96"/>
      <c r="F18" s="96"/>
      <c r="G18" s="96"/>
      <c r="H18" s="96"/>
      <c r="I18" s="11"/>
      <c r="J18" s="21"/>
      <c r="K18" s="11"/>
      <c r="L18" s="40">
        <f>15.4+6</f>
        <v>21.4</v>
      </c>
      <c r="M18" s="11"/>
      <c r="N18" s="22" t="s">
        <v>12</v>
      </c>
      <c r="O18" s="23">
        <f>+J18*0.25+L18</f>
        <v>21.4</v>
      </c>
    </row>
    <row r="19" spans="1:17" ht="18" customHeight="1" x14ac:dyDescent="0.35">
      <c r="I19" s="11"/>
      <c r="J19" s="21"/>
      <c r="K19" s="11"/>
      <c r="L19" s="40"/>
      <c r="M19" s="11"/>
      <c r="N19" s="22" t="s">
        <v>12</v>
      </c>
      <c r="O19" s="23">
        <f>+J19*0.25+L19</f>
        <v>0</v>
      </c>
      <c r="Q19" s="39"/>
    </row>
    <row r="20" spans="1:17" ht="18" customHeight="1" x14ac:dyDescent="0.35">
      <c r="A20" s="9"/>
      <c r="B20" s="10"/>
      <c r="C20" s="10"/>
      <c r="D20" s="96"/>
      <c r="E20" s="96"/>
      <c r="F20" s="96"/>
      <c r="G20" s="96"/>
      <c r="H20" s="96"/>
      <c r="I20" s="11"/>
      <c r="J20" s="21"/>
      <c r="K20" s="11"/>
      <c r="L20" s="40"/>
      <c r="M20" s="11"/>
      <c r="N20" s="22" t="s">
        <v>12</v>
      </c>
      <c r="O20" s="23">
        <f>+J20*0.25+L20</f>
        <v>0</v>
      </c>
    </row>
    <row r="21" spans="1:17" ht="18" customHeight="1" x14ac:dyDescent="0.35">
      <c r="A21" s="9"/>
      <c r="B21" s="31"/>
      <c r="C21" s="10"/>
      <c r="D21" s="96"/>
      <c r="E21" s="96"/>
      <c r="F21" s="96"/>
      <c r="G21" s="96"/>
      <c r="H21" s="96"/>
      <c r="I21" s="11"/>
      <c r="J21" s="21"/>
      <c r="K21" s="11"/>
      <c r="L21" s="40"/>
      <c r="M21" s="11"/>
      <c r="N21" s="22" t="s">
        <v>12</v>
      </c>
      <c r="O21" s="23">
        <f t="shared" ref="O21:O43" si="0">+J21*0.25+L21</f>
        <v>0</v>
      </c>
      <c r="Q21" s="24" t="s">
        <v>23</v>
      </c>
    </row>
    <row r="22" spans="1:17" ht="18" customHeight="1" x14ac:dyDescent="0.35">
      <c r="A22" s="9"/>
      <c r="B22" s="10"/>
      <c r="C22" s="10"/>
      <c r="D22" s="96"/>
      <c r="E22" s="96"/>
      <c r="F22" s="96"/>
      <c r="G22" s="96"/>
      <c r="H22" s="96"/>
      <c r="I22" s="11"/>
      <c r="J22" s="21"/>
      <c r="K22" s="11"/>
      <c r="L22" s="40"/>
      <c r="M22" s="11"/>
      <c r="N22" s="22" t="s">
        <v>12</v>
      </c>
      <c r="O22" s="23">
        <f>+J22*0.25+L22</f>
        <v>0</v>
      </c>
    </row>
    <row r="23" spans="1:17" ht="18" customHeight="1" x14ac:dyDescent="0.35">
      <c r="A23" s="9"/>
      <c r="B23" s="10"/>
      <c r="C23" s="10"/>
      <c r="D23" s="96"/>
      <c r="E23" s="96"/>
      <c r="F23" s="96"/>
      <c r="G23" s="96"/>
      <c r="H23" s="96"/>
      <c r="I23" s="11"/>
      <c r="J23" s="21"/>
      <c r="K23" s="11"/>
      <c r="L23" s="40"/>
      <c r="M23" s="11"/>
      <c r="N23" s="22" t="s">
        <v>12</v>
      </c>
      <c r="O23" s="23">
        <f>+J23*0.25+L23</f>
        <v>0</v>
      </c>
    </row>
    <row r="24" spans="1:17" ht="18" customHeight="1" x14ac:dyDescent="0.35">
      <c r="A24" s="9"/>
      <c r="B24" s="31"/>
      <c r="C24" s="10"/>
      <c r="D24" s="96"/>
      <c r="E24" s="96"/>
      <c r="F24" s="96"/>
      <c r="G24" s="96"/>
      <c r="H24" s="96"/>
      <c r="I24" s="11"/>
      <c r="J24" s="21"/>
      <c r="K24" s="11"/>
      <c r="L24" s="40"/>
      <c r="M24" s="11"/>
      <c r="N24" s="22" t="s">
        <v>12</v>
      </c>
      <c r="O24" s="23">
        <f t="shared" si="0"/>
        <v>0</v>
      </c>
      <c r="Q24" s="24" t="s">
        <v>21</v>
      </c>
    </row>
    <row r="25" spans="1:17" ht="18" customHeight="1" x14ac:dyDescent="0.35">
      <c r="A25" s="9"/>
      <c r="B25" s="10"/>
      <c r="C25" s="10"/>
      <c r="D25" s="96"/>
      <c r="E25" s="96"/>
      <c r="F25" s="96"/>
      <c r="G25" s="96"/>
      <c r="H25" s="96"/>
      <c r="I25" s="11"/>
      <c r="J25" s="21"/>
      <c r="K25" s="11"/>
      <c r="L25" s="40"/>
      <c r="M25" s="11"/>
      <c r="N25" s="22" t="s">
        <v>12</v>
      </c>
      <c r="O25" s="23">
        <f t="shared" si="0"/>
        <v>0</v>
      </c>
      <c r="Q25" s="24" t="s">
        <v>19</v>
      </c>
    </row>
    <row r="26" spans="1:17" ht="18" customHeight="1" x14ac:dyDescent="0.35">
      <c r="A26" s="9"/>
      <c r="B26" s="10"/>
      <c r="C26" s="10"/>
      <c r="D26" s="96"/>
      <c r="E26" s="96"/>
      <c r="F26" s="96"/>
      <c r="G26" s="96"/>
      <c r="H26" s="96"/>
      <c r="I26" s="11"/>
      <c r="J26" s="21"/>
      <c r="K26" s="11"/>
      <c r="L26" s="40"/>
      <c r="M26" s="11"/>
      <c r="N26" s="22" t="s">
        <v>12</v>
      </c>
      <c r="O26" s="23">
        <f>+J26*0.25+L26</f>
        <v>0</v>
      </c>
      <c r="Q26" s="39"/>
    </row>
    <row r="27" spans="1:17" ht="18" customHeight="1" x14ac:dyDescent="0.35">
      <c r="A27" s="9"/>
      <c r="B27" s="31"/>
      <c r="C27" s="10"/>
      <c r="D27" s="96"/>
      <c r="E27" s="96"/>
      <c r="F27" s="96"/>
      <c r="G27" s="96"/>
      <c r="H27" s="96"/>
      <c r="I27" s="11"/>
      <c r="J27" s="21"/>
      <c r="K27" s="11"/>
      <c r="L27" s="40"/>
      <c r="M27" s="11"/>
      <c r="N27" s="22" t="s">
        <v>12</v>
      </c>
      <c r="O27" s="23">
        <f t="shared" si="0"/>
        <v>0</v>
      </c>
      <c r="Q27" s="39"/>
    </row>
    <row r="28" spans="1:17" ht="18" customHeight="1" x14ac:dyDescent="0.35">
      <c r="A28" s="9"/>
      <c r="B28" s="10"/>
      <c r="C28" s="10"/>
      <c r="D28" s="96"/>
      <c r="E28" s="96"/>
      <c r="F28" s="96"/>
      <c r="G28" s="96"/>
      <c r="H28" s="96"/>
      <c r="I28" s="11"/>
      <c r="J28" s="21"/>
      <c r="K28" s="11"/>
      <c r="L28" s="40"/>
      <c r="M28" s="11"/>
      <c r="N28" s="22" t="s">
        <v>12</v>
      </c>
      <c r="O28" s="23">
        <f t="shared" si="0"/>
        <v>0</v>
      </c>
    </row>
    <row r="29" spans="1:17" ht="18" customHeight="1" x14ac:dyDescent="0.35">
      <c r="A29" s="9"/>
      <c r="B29" s="10"/>
      <c r="C29" s="10"/>
      <c r="D29" s="96"/>
      <c r="E29" s="96"/>
      <c r="F29" s="96"/>
      <c r="G29" s="96"/>
      <c r="H29" s="96"/>
      <c r="I29" s="11"/>
      <c r="J29" s="21"/>
      <c r="K29" s="11"/>
      <c r="L29" s="40"/>
      <c r="M29" s="11"/>
      <c r="N29" s="22" t="s">
        <v>12</v>
      </c>
      <c r="O29" s="23">
        <f>+J29*0.25+L29</f>
        <v>0</v>
      </c>
    </row>
    <row r="30" spans="1:17" ht="18" customHeight="1" x14ac:dyDescent="0.35">
      <c r="A30" s="9"/>
      <c r="B30" s="10"/>
      <c r="C30" s="10"/>
      <c r="D30" s="96"/>
      <c r="E30" s="96"/>
      <c r="F30" s="96"/>
      <c r="G30" s="96"/>
      <c r="H30" s="96"/>
      <c r="I30" s="11"/>
      <c r="J30" s="21"/>
      <c r="K30" s="11"/>
      <c r="L30" s="40"/>
      <c r="M30" s="11"/>
      <c r="N30" s="22" t="s">
        <v>12</v>
      </c>
      <c r="O30" s="23">
        <f>+J30*0.25+L30</f>
        <v>0</v>
      </c>
    </row>
    <row r="31" spans="1:17" ht="18" customHeight="1" x14ac:dyDescent="0.35">
      <c r="A31" s="9"/>
      <c r="B31" s="10"/>
      <c r="C31" s="10"/>
      <c r="D31" s="96"/>
      <c r="E31" s="96"/>
      <c r="F31" s="96"/>
      <c r="G31" s="96"/>
      <c r="H31" s="96"/>
      <c r="I31" s="11"/>
      <c r="J31" s="21"/>
      <c r="K31" s="11"/>
      <c r="L31" s="40"/>
      <c r="M31" s="11"/>
      <c r="N31" s="22" t="s">
        <v>12</v>
      </c>
      <c r="O31" s="23">
        <f>+J31*0.25+L31</f>
        <v>0</v>
      </c>
    </row>
    <row r="32" spans="1:17" ht="18" customHeight="1" x14ac:dyDescent="0.35">
      <c r="A32" s="9"/>
      <c r="B32" s="10"/>
      <c r="C32" s="10"/>
      <c r="D32" s="96"/>
      <c r="E32" s="96"/>
      <c r="F32" s="96"/>
      <c r="G32" s="96"/>
      <c r="H32" s="96"/>
      <c r="I32" s="11"/>
      <c r="J32" s="21"/>
      <c r="K32" s="11"/>
      <c r="L32" s="40"/>
      <c r="M32" s="11"/>
      <c r="N32" s="22" t="s">
        <v>12</v>
      </c>
      <c r="O32" s="23">
        <f t="shared" si="0"/>
        <v>0</v>
      </c>
    </row>
    <row r="33" spans="1:16" ht="18" customHeight="1" x14ac:dyDescent="0.35">
      <c r="A33" s="9"/>
      <c r="B33" s="10"/>
      <c r="C33" s="10"/>
      <c r="D33" s="96"/>
      <c r="E33" s="96"/>
      <c r="F33" s="96"/>
      <c r="G33" s="96"/>
      <c r="H33" s="96"/>
      <c r="I33" s="11"/>
      <c r="J33" s="21"/>
      <c r="K33" s="11"/>
      <c r="L33" s="40"/>
      <c r="M33" s="11"/>
      <c r="N33" s="22" t="s">
        <v>12</v>
      </c>
      <c r="O33" s="23">
        <f t="shared" si="0"/>
        <v>0</v>
      </c>
    </row>
    <row r="34" spans="1:16" ht="18" customHeight="1" x14ac:dyDescent="0.35">
      <c r="A34" s="9"/>
      <c r="B34" s="10"/>
      <c r="C34" s="10"/>
      <c r="D34" s="96"/>
      <c r="E34" s="96"/>
      <c r="F34" s="96"/>
      <c r="G34" s="96"/>
      <c r="H34" s="96"/>
      <c r="I34" s="11"/>
      <c r="J34" s="21"/>
      <c r="K34" s="11"/>
      <c r="L34" s="40"/>
      <c r="M34" s="11"/>
      <c r="N34" s="22" t="s">
        <v>12</v>
      </c>
      <c r="O34" s="23">
        <f t="shared" si="0"/>
        <v>0</v>
      </c>
    </row>
    <row r="35" spans="1:16" ht="18" customHeight="1" x14ac:dyDescent="0.35">
      <c r="A35" s="9"/>
      <c r="B35" s="10"/>
      <c r="C35" s="10"/>
      <c r="D35" s="96"/>
      <c r="E35" s="96"/>
      <c r="F35" s="96"/>
      <c r="G35" s="96"/>
      <c r="H35" s="96"/>
      <c r="I35" s="11"/>
      <c r="J35" s="21"/>
      <c r="K35" s="11"/>
      <c r="L35" s="40"/>
      <c r="M35" s="11" t="s">
        <v>57</v>
      </c>
      <c r="N35" s="22" t="s">
        <v>28</v>
      </c>
      <c r="O35" s="23">
        <f t="shared" si="0"/>
        <v>0</v>
      </c>
    </row>
    <row r="36" spans="1:16" ht="18" customHeight="1" x14ac:dyDescent="0.35">
      <c r="A36" s="9"/>
      <c r="B36" s="10"/>
      <c r="C36" s="10"/>
      <c r="D36" s="96"/>
      <c r="E36" s="96"/>
      <c r="F36" s="96"/>
      <c r="G36" s="96"/>
      <c r="H36" s="96"/>
      <c r="I36" s="11"/>
      <c r="J36" s="21"/>
      <c r="K36" s="11"/>
      <c r="L36" s="40"/>
      <c r="M36" s="11"/>
      <c r="N36" s="22" t="s">
        <v>28</v>
      </c>
      <c r="O36" s="23">
        <f t="shared" si="0"/>
        <v>0</v>
      </c>
    </row>
    <row r="37" spans="1:16" ht="18" customHeight="1" x14ac:dyDescent="0.35">
      <c r="A37" s="9"/>
      <c r="B37" s="10"/>
      <c r="C37" s="10"/>
      <c r="D37" s="96"/>
      <c r="E37" s="96"/>
      <c r="F37" s="96"/>
      <c r="G37" s="96"/>
      <c r="H37" s="96"/>
      <c r="I37" s="11"/>
      <c r="J37" s="21"/>
      <c r="K37" s="11"/>
      <c r="L37" s="40"/>
      <c r="M37" s="11"/>
      <c r="N37" s="22" t="s">
        <v>28</v>
      </c>
      <c r="O37" s="23">
        <f t="shared" si="0"/>
        <v>0</v>
      </c>
    </row>
    <row r="38" spans="1:16" ht="18" customHeight="1" x14ac:dyDescent="0.35">
      <c r="A38" s="9"/>
      <c r="B38" s="10"/>
      <c r="C38" s="10"/>
      <c r="D38" s="96"/>
      <c r="E38" s="96"/>
      <c r="F38" s="96"/>
      <c r="G38" s="96"/>
      <c r="H38" s="96"/>
      <c r="I38" s="11"/>
      <c r="J38" s="21"/>
      <c r="K38" s="11"/>
      <c r="L38" s="40"/>
      <c r="M38" s="11"/>
      <c r="N38" s="22" t="s">
        <v>12</v>
      </c>
      <c r="O38" s="23">
        <f t="shared" si="0"/>
        <v>0</v>
      </c>
    </row>
    <row r="39" spans="1:16" ht="18" customHeight="1" x14ac:dyDescent="0.35">
      <c r="A39" s="9"/>
      <c r="B39" s="10"/>
      <c r="C39" s="10"/>
      <c r="D39" s="96"/>
      <c r="E39" s="96"/>
      <c r="F39" s="96"/>
      <c r="G39" s="96"/>
      <c r="H39" s="96"/>
      <c r="I39" s="11"/>
      <c r="J39" s="21"/>
      <c r="K39" s="11"/>
      <c r="L39" s="40"/>
      <c r="M39" s="11"/>
      <c r="N39" s="22"/>
      <c r="O39" s="23">
        <f t="shared" si="0"/>
        <v>0</v>
      </c>
    </row>
    <row r="40" spans="1:16" ht="18" customHeight="1" x14ac:dyDescent="0.35">
      <c r="A40" s="9"/>
      <c r="B40" s="10"/>
      <c r="C40" s="10"/>
      <c r="D40" s="96"/>
      <c r="E40" s="96"/>
      <c r="F40" s="96"/>
      <c r="G40" s="96"/>
      <c r="H40" s="96"/>
      <c r="I40" s="11"/>
      <c r="J40" s="21"/>
      <c r="K40" s="11"/>
      <c r="L40" s="40"/>
      <c r="M40" s="11"/>
      <c r="N40" s="22"/>
      <c r="O40" s="23">
        <f t="shared" si="0"/>
        <v>0</v>
      </c>
    </row>
    <row r="41" spans="1:16" ht="18" customHeight="1" x14ac:dyDescent="0.35">
      <c r="A41" s="9"/>
      <c r="B41" s="10"/>
      <c r="C41" s="10"/>
      <c r="D41" s="96"/>
      <c r="E41" s="96"/>
      <c r="F41" s="96"/>
      <c r="G41" s="96"/>
      <c r="H41" s="96"/>
      <c r="I41" s="11"/>
      <c r="J41" s="21"/>
      <c r="K41" s="11"/>
      <c r="L41" s="40"/>
      <c r="M41" s="11"/>
      <c r="N41" s="22"/>
      <c r="O41" s="23">
        <f t="shared" si="0"/>
        <v>0</v>
      </c>
    </row>
    <row r="42" spans="1:16" ht="18" customHeight="1" x14ac:dyDescent="0.35">
      <c r="A42" s="9"/>
      <c r="B42" s="10"/>
      <c r="C42" s="10"/>
      <c r="D42" s="96"/>
      <c r="E42" s="96"/>
      <c r="F42" s="96"/>
      <c r="G42" s="96"/>
      <c r="H42" s="96"/>
      <c r="I42" s="11"/>
      <c r="J42" s="21"/>
      <c r="K42" s="11"/>
      <c r="L42" s="40"/>
      <c r="M42" s="11"/>
      <c r="N42" s="22"/>
      <c r="O42" s="23">
        <f t="shared" si="0"/>
        <v>0</v>
      </c>
    </row>
    <row r="43" spans="1:16" ht="18" customHeight="1" x14ac:dyDescent="0.35">
      <c r="A43" s="9"/>
      <c r="B43" s="10"/>
      <c r="C43" s="10"/>
      <c r="D43" s="96"/>
      <c r="E43" s="96"/>
      <c r="F43" s="96"/>
      <c r="G43" s="96"/>
      <c r="H43" s="96"/>
      <c r="I43" s="11"/>
      <c r="J43" s="21"/>
      <c r="K43" s="11"/>
      <c r="L43" s="40"/>
      <c r="M43" s="11"/>
      <c r="N43" s="22"/>
      <c r="O43" s="23">
        <f t="shared" si="0"/>
        <v>0</v>
      </c>
    </row>
    <row r="44" spans="1:16" ht="20.25" customHeight="1" x14ac:dyDescent="0.35">
      <c r="G44" s="100" t="s">
        <v>14</v>
      </c>
      <c r="H44" s="100"/>
      <c r="I44" s="6"/>
      <c r="J44" s="6">
        <f>SUM(J16:J43)</f>
        <v>0</v>
      </c>
      <c r="K44" s="6"/>
      <c r="L44" s="12">
        <f>SUM(L16:L43)</f>
        <v>55</v>
      </c>
      <c r="M44" s="6"/>
      <c r="N44" s="6" t="s">
        <v>15</v>
      </c>
      <c r="O44" s="12">
        <f>+J44*0.25+L44</f>
        <v>55</v>
      </c>
    </row>
    <row r="45" spans="1:16" x14ac:dyDescent="0.35">
      <c r="N45" s="101" t="str">
        <f>IF(O44=SUM(C52:C54,F52:F54,L52:L54,O52:O54),"","Please complete analysis!")</f>
        <v/>
      </c>
      <c r="O45" s="101"/>
    </row>
    <row r="47" spans="1:16" ht="18" customHeight="1" x14ac:dyDescent="0.35">
      <c r="A47" s="4" t="s">
        <v>16</v>
      </c>
      <c r="B47" s="57"/>
      <c r="C47" s="57"/>
      <c r="D47" s="58"/>
      <c r="F47" s="13" t="s">
        <v>7</v>
      </c>
      <c r="G47" s="59"/>
      <c r="H47" s="60"/>
      <c r="O47" s="41">
        <f>+O24+O25+O26</f>
        <v>0</v>
      </c>
      <c r="P47" t="s">
        <v>49</v>
      </c>
    </row>
    <row r="48" spans="1:16" x14ac:dyDescent="0.35">
      <c r="O48" s="41">
        <f>+O44-O47</f>
        <v>55</v>
      </c>
      <c r="P48" t="s">
        <v>56</v>
      </c>
    </row>
    <row r="49" spans="1:15" x14ac:dyDescent="0.35">
      <c r="A49" s="4" t="s">
        <v>32</v>
      </c>
      <c r="B49" s="85"/>
      <c r="C49" s="85"/>
      <c r="D49" s="86"/>
      <c r="F49" s="13" t="s">
        <v>7</v>
      </c>
      <c r="G49" s="102"/>
      <c r="H49" s="103"/>
    </row>
    <row r="51" spans="1:15" x14ac:dyDescent="0.35">
      <c r="A51" s="14" t="s">
        <v>17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6"/>
    </row>
    <row r="52" spans="1:15" x14ac:dyDescent="0.35">
      <c r="A52" s="17" t="s">
        <v>24</v>
      </c>
      <c r="B52" s="18"/>
      <c r="C52" s="26">
        <f>SUMIF($N$16:$N$43,A52,$O$16:$O$43)</f>
        <v>0</v>
      </c>
      <c r="D52" s="18"/>
      <c r="E52" s="18" t="s">
        <v>18</v>
      </c>
      <c r="F52" s="26">
        <f>SUMIF($N$16:$N$43,E52,$O$16:$O$43)</f>
        <v>0</v>
      </c>
      <c r="G52" s="18"/>
      <c r="H52" s="18" t="s">
        <v>21</v>
      </c>
      <c r="I52" s="18"/>
      <c r="J52" s="26">
        <f>SUMIF($N$16:$N$43,H52,$O$16:$O$43)</f>
        <v>0</v>
      </c>
      <c r="K52" s="18"/>
      <c r="L52" s="26">
        <f>SUMIF($N$16:$N$43,I52,$O$16:$O$43)</f>
        <v>0</v>
      </c>
      <c r="M52" s="18"/>
      <c r="N52" s="18" t="s">
        <v>25</v>
      </c>
      <c r="O52" s="27">
        <f>SUMIF($N$16:$N$43,N52,$O$16:$O$43)</f>
        <v>0</v>
      </c>
    </row>
    <row r="53" spans="1:15" x14ac:dyDescent="0.35">
      <c r="A53" s="17" t="s">
        <v>13</v>
      </c>
      <c r="B53" s="18"/>
      <c r="C53" s="25">
        <f>SUMIF($N$16:$N$43,A53,$O$16:$O$43)</f>
        <v>0</v>
      </c>
      <c r="D53" s="18"/>
      <c r="E53" s="18" t="s">
        <v>19</v>
      </c>
      <c r="F53" s="25">
        <f>SUMIF($N$16:$N$43,E53,$O$16:$O$43)</f>
        <v>0</v>
      </c>
      <c r="G53" s="18"/>
      <c r="H53" s="18" t="s">
        <v>34</v>
      </c>
      <c r="I53" s="18"/>
      <c r="J53" s="25">
        <f>SUMIF($N$16:$N$43,H53,$O$16:$O$43)</f>
        <v>0</v>
      </c>
      <c r="K53" s="18"/>
      <c r="L53" s="25">
        <f>SUMIF($N$16:$N$43,I53,$O$16:$O$43)</f>
        <v>0</v>
      </c>
      <c r="M53" s="18"/>
      <c r="N53" s="18" t="s">
        <v>12</v>
      </c>
      <c r="O53" s="28">
        <f>SUMIF($N$16:$N$43,N53,$O$16:$O$43)</f>
        <v>55</v>
      </c>
    </row>
    <row r="54" spans="1:15" x14ac:dyDescent="0.35">
      <c r="A54" s="19" t="s">
        <v>22</v>
      </c>
      <c r="B54" s="20"/>
      <c r="C54" s="29">
        <f>SUMIF($N$16:$N$43,A54,$O$16:$O$43)</f>
        <v>0</v>
      </c>
      <c r="D54" s="20"/>
      <c r="E54" s="20" t="s">
        <v>20</v>
      </c>
      <c r="F54" s="29">
        <f>SUMIF($N$16:$N$43,E54,$O$16:$O$43)</f>
        <v>0</v>
      </c>
      <c r="G54" s="20"/>
      <c r="H54" s="20" t="s">
        <v>23</v>
      </c>
      <c r="I54" s="20"/>
      <c r="J54" s="29">
        <f>SUMIF($N$16:$N$43,H54,$O$16:$O$43)</f>
        <v>0</v>
      </c>
      <c r="K54" s="20"/>
      <c r="L54" s="29">
        <f>SUMIF($N$16:$N$43,I54,$O$16:$O$43)</f>
        <v>0</v>
      </c>
      <c r="M54" s="20"/>
      <c r="N54" s="20" t="s">
        <v>28</v>
      </c>
      <c r="O54" s="29">
        <f>SUMIF($N$16:$N$43,N54,$O$16:$O$43)</f>
        <v>0</v>
      </c>
    </row>
    <row r="56" spans="1:15" x14ac:dyDescent="0.3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</row>
    <row r="57" spans="1:15" x14ac:dyDescent="0.35">
      <c r="A57" s="99" t="s">
        <v>30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</row>
    <row r="58" spans="1:15" x14ac:dyDescent="0.35">
      <c r="A58" s="99" t="s">
        <v>31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</row>
  </sheetData>
  <sheetProtection selectLockedCells="1" selectUnlockedCells="1"/>
  <mergeCells count="46">
    <mergeCell ref="B49:D49"/>
    <mergeCell ref="G49:H49"/>
    <mergeCell ref="A56:O56"/>
    <mergeCell ref="A57:O57"/>
    <mergeCell ref="A58:O58"/>
    <mergeCell ref="N45:O45"/>
    <mergeCell ref="D34:H34"/>
    <mergeCell ref="D35:H35"/>
    <mergeCell ref="D36:H36"/>
    <mergeCell ref="D37:H37"/>
    <mergeCell ref="D38:H38"/>
    <mergeCell ref="D39:H39"/>
    <mergeCell ref="D40:H40"/>
    <mergeCell ref="D41:H41"/>
    <mergeCell ref="D42:H42"/>
    <mergeCell ref="D43:H43"/>
    <mergeCell ref="G44:H44"/>
    <mergeCell ref="D33:H33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32:H32"/>
    <mergeCell ref="D21:H21"/>
    <mergeCell ref="F10:H10"/>
    <mergeCell ref="M10:O10"/>
    <mergeCell ref="F12:H12"/>
    <mergeCell ref="N12:O12"/>
    <mergeCell ref="D16:H16"/>
    <mergeCell ref="D17:H17"/>
    <mergeCell ref="D18:H18"/>
    <mergeCell ref="D20:H20"/>
    <mergeCell ref="B14:C14"/>
    <mergeCell ref="N15:O15"/>
    <mergeCell ref="A1:O1"/>
    <mergeCell ref="F4:H4"/>
    <mergeCell ref="M4:O4"/>
    <mergeCell ref="E6:E8"/>
    <mergeCell ref="F6:H8"/>
    <mergeCell ref="M6:O6"/>
  </mergeCells>
  <dataValidations count="2">
    <dataValidation type="list" showInputMessage="1" showErrorMessage="1" sqref="N30 N34:N43" xr:uid="{00000000-0002-0000-0700-000000000000}">
      <formula1>$Q$8:$Q$25</formula1>
    </dataValidation>
    <dataValidation type="list" showInputMessage="1" showErrorMessage="1" sqref="N31:N33 N16:N29" xr:uid="{00000000-0002-0000-0700-000001000000}">
      <formula1>$Q$8:$Q$27</formula1>
    </dataValidation>
  </dataValidations>
  <hyperlinks>
    <hyperlink ref="M10" r:id="rId1" xr:uid="{00000000-0004-0000-0700-000000000000}"/>
  </hyperlinks>
  <printOptions horizontalCentered="1"/>
  <pageMargins left="0.70866141732283472" right="0.70866141732283472" top="0.43307086614173229" bottom="0.43307086614173229" header="0.31496062992125984" footer="0.31496062992125984"/>
  <pageSetup paperSize="9" scale="54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58"/>
  <sheetViews>
    <sheetView topLeftCell="A21" zoomScaleNormal="100" workbookViewId="0">
      <selection activeCell="B43" sqref="B43:B44"/>
    </sheetView>
  </sheetViews>
  <sheetFormatPr defaultRowHeight="14.5" x14ac:dyDescent="0.35"/>
  <cols>
    <col min="1" max="1" width="10.54296875" style="1" customWidth="1"/>
    <col min="2" max="3" width="15.6328125" customWidth="1"/>
    <col min="4" max="4" width="2" customWidth="1"/>
    <col min="5" max="5" width="15.90625" customWidth="1"/>
    <col min="7" max="7" width="1.453125" customWidth="1"/>
    <col min="8" max="8" width="22.54296875" customWidth="1"/>
    <col min="9" max="9" width="1.6328125" customWidth="1"/>
    <col min="11" max="11" width="1.6328125" customWidth="1"/>
    <col min="13" max="13" width="1.6328125" customWidth="1"/>
    <col min="14" max="14" width="20.08984375" customWidth="1"/>
    <col min="15" max="15" width="17.08984375" customWidth="1"/>
  </cols>
  <sheetData>
    <row r="1" spans="1:17" ht="18.5" x14ac:dyDescent="0.3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7" ht="36" x14ac:dyDescent="0.8">
      <c r="E2" s="3" t="s">
        <v>0</v>
      </c>
    </row>
    <row r="4" spans="1:17" ht="18" customHeight="1" x14ac:dyDescent="0.35">
      <c r="E4" s="4" t="s">
        <v>1</v>
      </c>
      <c r="F4" s="85" t="s">
        <v>36</v>
      </c>
      <c r="G4" s="85"/>
      <c r="H4" s="86"/>
      <c r="J4" s="4" t="s">
        <v>4</v>
      </c>
      <c r="K4" s="37"/>
      <c r="L4" s="38"/>
      <c r="M4" s="85" t="s">
        <v>39</v>
      </c>
      <c r="N4" s="85"/>
      <c r="O4" s="86"/>
    </row>
    <row r="5" spans="1:17" x14ac:dyDescent="0.35">
      <c r="E5" s="2"/>
      <c r="J5" s="2"/>
      <c r="L5" s="2"/>
    </row>
    <row r="6" spans="1:17" ht="18" customHeight="1" x14ac:dyDescent="0.35">
      <c r="E6" s="87" t="s">
        <v>2</v>
      </c>
      <c r="F6" s="90" t="s">
        <v>37</v>
      </c>
      <c r="G6" s="90"/>
      <c r="H6" s="91"/>
      <c r="J6" s="4" t="s">
        <v>5</v>
      </c>
      <c r="K6" s="37"/>
      <c r="L6" s="38"/>
      <c r="M6" s="85" t="s">
        <v>40</v>
      </c>
      <c r="N6" s="85"/>
      <c r="O6" s="86"/>
    </row>
    <row r="7" spans="1:17" ht="18" customHeight="1" x14ac:dyDescent="0.35">
      <c r="E7" s="88"/>
      <c r="F7" s="104"/>
      <c r="G7" s="104"/>
      <c r="H7" s="93"/>
      <c r="J7" s="2"/>
      <c r="L7" s="2"/>
    </row>
    <row r="8" spans="1:17" ht="18" customHeight="1" x14ac:dyDescent="0.35">
      <c r="E8" s="89"/>
      <c r="F8" s="94"/>
      <c r="G8" s="94"/>
      <c r="H8" s="95"/>
      <c r="J8" s="2"/>
      <c r="L8" s="2"/>
      <c r="Q8" s="24" t="s">
        <v>20</v>
      </c>
    </row>
    <row r="9" spans="1:17" x14ac:dyDescent="0.35">
      <c r="E9" s="2"/>
      <c r="J9" s="2"/>
      <c r="L9" s="2"/>
      <c r="Q9" s="24" t="s">
        <v>22</v>
      </c>
    </row>
    <row r="10" spans="1:17" ht="18" customHeight="1" x14ac:dyDescent="0.35">
      <c r="E10" s="4" t="s">
        <v>3</v>
      </c>
      <c r="F10" s="85" t="s">
        <v>38</v>
      </c>
      <c r="G10" s="85"/>
      <c r="H10" s="86"/>
      <c r="J10" s="4" t="s">
        <v>6</v>
      </c>
      <c r="K10" s="37"/>
      <c r="L10" s="38"/>
      <c r="M10" s="105" t="s">
        <v>41</v>
      </c>
      <c r="N10" s="85"/>
      <c r="O10" s="86"/>
      <c r="Q10" s="24" t="s">
        <v>24</v>
      </c>
    </row>
    <row r="11" spans="1:17" x14ac:dyDescent="0.35">
      <c r="Q11" s="24" t="s">
        <v>34</v>
      </c>
    </row>
    <row r="12" spans="1:17" ht="18" customHeight="1" x14ac:dyDescent="0.35">
      <c r="E12" s="4" t="s">
        <v>26</v>
      </c>
      <c r="F12" s="85"/>
      <c r="G12" s="85"/>
      <c r="H12" s="86"/>
      <c r="J12" s="4" t="s">
        <v>27</v>
      </c>
      <c r="K12" s="37"/>
      <c r="L12" s="38"/>
      <c r="M12" s="30"/>
      <c r="N12" s="85"/>
      <c r="O12" s="86"/>
      <c r="Q12" s="24" t="s">
        <v>28</v>
      </c>
    </row>
    <row r="13" spans="1:17" x14ac:dyDescent="0.35">
      <c r="Q13" s="24" t="s">
        <v>12</v>
      </c>
    </row>
    <row r="14" spans="1:17" x14ac:dyDescent="0.35">
      <c r="A14" s="5"/>
      <c r="B14" s="97" t="s">
        <v>8</v>
      </c>
      <c r="C14" s="9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Q14" s="24" t="s">
        <v>25</v>
      </c>
    </row>
    <row r="15" spans="1:17" x14ac:dyDescent="0.35">
      <c r="A15" s="7" t="s">
        <v>7</v>
      </c>
      <c r="B15" s="61" t="s">
        <v>9</v>
      </c>
      <c r="C15" s="61" t="s">
        <v>10</v>
      </c>
      <c r="D15" s="6" t="s">
        <v>42</v>
      </c>
      <c r="E15" s="6"/>
      <c r="F15" s="6"/>
      <c r="G15" s="6"/>
      <c r="H15" s="6"/>
      <c r="I15" s="6"/>
      <c r="J15" s="61" t="s">
        <v>11</v>
      </c>
      <c r="K15" s="6"/>
      <c r="L15" s="61" t="s">
        <v>33</v>
      </c>
      <c r="M15" s="61"/>
      <c r="N15" s="97" t="s">
        <v>35</v>
      </c>
      <c r="O15" s="97"/>
      <c r="Q15" s="24" t="s">
        <v>13</v>
      </c>
    </row>
    <row r="16" spans="1:17" ht="18" customHeight="1" x14ac:dyDescent="0.35">
      <c r="A16" s="9">
        <v>41844</v>
      </c>
      <c r="B16" s="31"/>
      <c r="C16" s="10"/>
      <c r="D16" s="96" t="s">
        <v>43</v>
      </c>
      <c r="E16" s="96"/>
      <c r="F16" s="96"/>
      <c r="G16" s="96"/>
      <c r="H16" s="96"/>
      <c r="I16" s="11"/>
      <c r="J16" s="21"/>
      <c r="K16" s="11">
        <v>5</v>
      </c>
      <c r="L16" s="40">
        <v>5.99</v>
      </c>
      <c r="M16" s="11"/>
      <c r="N16" s="22" t="s">
        <v>12</v>
      </c>
      <c r="O16" s="23">
        <f>+J16*0.25+L16</f>
        <v>5.99</v>
      </c>
      <c r="Q16" s="24" t="s">
        <v>18</v>
      </c>
    </row>
    <row r="17" spans="1:17" ht="18" customHeight="1" x14ac:dyDescent="0.35">
      <c r="A17" s="9">
        <v>41898</v>
      </c>
      <c r="B17" s="10"/>
      <c r="C17" s="10"/>
      <c r="D17" s="96" t="s">
        <v>53</v>
      </c>
      <c r="E17" s="96"/>
      <c r="F17" s="96"/>
      <c r="G17" s="96"/>
      <c r="H17" s="96"/>
      <c r="I17" s="11"/>
      <c r="J17" s="21"/>
      <c r="K17" s="11"/>
      <c r="L17" s="40">
        <v>12.4</v>
      </c>
      <c r="M17" s="11"/>
      <c r="N17" s="22" t="s">
        <v>12</v>
      </c>
      <c r="O17" s="23">
        <f>+J17*0.25+L17</f>
        <v>12.4</v>
      </c>
    </row>
    <row r="18" spans="1:17" ht="18" customHeight="1" x14ac:dyDescent="0.35">
      <c r="A18" s="9">
        <v>41898</v>
      </c>
      <c r="B18" s="10"/>
      <c r="C18" s="10"/>
      <c r="D18" s="96" t="s">
        <v>52</v>
      </c>
      <c r="E18" s="96"/>
      <c r="F18" s="96"/>
      <c r="G18" s="96"/>
      <c r="H18" s="96"/>
      <c r="I18" s="11"/>
      <c r="J18" s="21"/>
      <c r="K18" s="11"/>
      <c r="L18" s="40">
        <v>15</v>
      </c>
      <c r="M18" s="11"/>
      <c r="N18" s="22" t="s">
        <v>12</v>
      </c>
      <c r="O18" s="23">
        <f>+J18*0.25+L18</f>
        <v>15</v>
      </c>
    </row>
    <row r="19" spans="1:17" ht="18" customHeight="1" x14ac:dyDescent="0.35">
      <c r="A19" s="9">
        <v>41906</v>
      </c>
      <c r="B19" s="10"/>
      <c r="C19" s="10"/>
      <c r="D19" s="96" t="s">
        <v>50</v>
      </c>
      <c r="E19" s="96"/>
      <c r="F19" s="96"/>
      <c r="G19" s="96"/>
      <c r="H19" s="96"/>
      <c r="I19" s="11"/>
      <c r="J19" s="21"/>
      <c r="K19" s="11"/>
      <c r="L19" s="40">
        <v>15</v>
      </c>
      <c r="M19" s="11"/>
      <c r="N19" s="22" t="s">
        <v>12</v>
      </c>
      <c r="O19" s="23">
        <f>+J19*0.25+L19</f>
        <v>15</v>
      </c>
      <c r="Q19" s="39"/>
    </row>
    <row r="20" spans="1:17" ht="18" customHeight="1" x14ac:dyDescent="0.35">
      <c r="A20" s="9">
        <v>41919</v>
      </c>
      <c r="B20" s="10"/>
      <c r="C20" s="10"/>
      <c r="D20" s="96" t="s">
        <v>53</v>
      </c>
      <c r="E20" s="96"/>
      <c r="F20" s="96"/>
      <c r="G20" s="96"/>
      <c r="H20" s="96"/>
      <c r="I20" s="11"/>
      <c r="J20" s="21"/>
      <c r="K20" s="11"/>
      <c r="L20" s="40">
        <v>15</v>
      </c>
      <c r="M20" s="11"/>
      <c r="N20" s="22" t="s">
        <v>12</v>
      </c>
      <c r="O20" s="23">
        <f>+J20*0.25+L20</f>
        <v>15</v>
      </c>
    </row>
    <row r="21" spans="1:17" ht="18" customHeight="1" x14ac:dyDescent="0.35">
      <c r="A21" s="9">
        <v>42016</v>
      </c>
      <c r="B21" s="31"/>
      <c r="C21" s="10"/>
      <c r="D21" s="96" t="s">
        <v>44</v>
      </c>
      <c r="E21" s="96"/>
      <c r="F21" s="96"/>
      <c r="G21" s="96"/>
      <c r="H21" s="96"/>
      <c r="I21" s="11"/>
      <c r="J21" s="21"/>
      <c r="K21" s="11"/>
      <c r="L21" s="40">
        <v>96</v>
      </c>
      <c r="M21" s="11"/>
      <c r="N21" s="22" t="s">
        <v>12</v>
      </c>
      <c r="O21" s="23">
        <f t="shared" ref="O21:O43" si="0">+J21*0.25+L21</f>
        <v>96</v>
      </c>
      <c r="Q21" s="24" t="s">
        <v>23</v>
      </c>
    </row>
    <row r="22" spans="1:17" ht="18" customHeight="1" x14ac:dyDescent="0.35">
      <c r="A22" s="9">
        <v>42136</v>
      </c>
      <c r="B22" s="10"/>
      <c r="C22" s="10"/>
      <c r="D22" s="96" t="s">
        <v>52</v>
      </c>
      <c r="E22" s="96"/>
      <c r="F22" s="96"/>
      <c r="G22" s="96"/>
      <c r="H22" s="96"/>
      <c r="I22" s="11"/>
      <c r="J22" s="21"/>
      <c r="K22" s="11"/>
      <c r="L22" s="40">
        <v>15.3</v>
      </c>
      <c r="M22" s="11"/>
      <c r="N22" s="22" t="s">
        <v>12</v>
      </c>
      <c r="O22" s="23">
        <f>+J22*0.25+L22</f>
        <v>15.3</v>
      </c>
    </row>
    <row r="23" spans="1:17" ht="18" customHeight="1" x14ac:dyDescent="0.35">
      <c r="A23" s="9">
        <v>42151</v>
      </c>
      <c r="B23" s="10"/>
      <c r="C23" s="10"/>
      <c r="D23" s="96" t="s">
        <v>55</v>
      </c>
      <c r="E23" s="96"/>
      <c r="F23" s="96"/>
      <c r="G23" s="96"/>
      <c r="H23" s="96"/>
      <c r="I23" s="11"/>
      <c r="J23" s="21"/>
      <c r="K23" s="11"/>
      <c r="L23" s="40">
        <v>15.3</v>
      </c>
      <c r="M23" s="11"/>
      <c r="N23" s="22" t="s">
        <v>12</v>
      </c>
      <c r="O23" s="23">
        <f>+J23*0.25+L23</f>
        <v>15.3</v>
      </c>
    </row>
    <row r="24" spans="1:17" ht="18" customHeight="1" x14ac:dyDescent="0.35">
      <c r="A24" s="9">
        <v>42153</v>
      </c>
      <c r="B24" s="31"/>
      <c r="C24" s="10"/>
      <c r="D24" s="96" t="s">
        <v>45</v>
      </c>
      <c r="E24" s="96"/>
      <c r="F24" s="96"/>
      <c r="G24" s="96"/>
      <c r="H24" s="96"/>
      <c r="I24" s="11"/>
      <c r="J24" s="21"/>
      <c r="K24" s="11"/>
      <c r="L24" s="40">
        <v>78.44</v>
      </c>
      <c r="M24" s="11"/>
      <c r="N24" s="22" t="s">
        <v>12</v>
      </c>
      <c r="O24" s="23">
        <f t="shared" si="0"/>
        <v>78.44</v>
      </c>
      <c r="P24" t="s">
        <v>49</v>
      </c>
      <c r="Q24" s="24" t="s">
        <v>21</v>
      </c>
    </row>
    <row r="25" spans="1:17" ht="18" customHeight="1" x14ac:dyDescent="0.35">
      <c r="A25" s="9">
        <v>42155</v>
      </c>
      <c r="B25" s="10"/>
      <c r="C25" s="10"/>
      <c r="D25" s="96" t="s">
        <v>46</v>
      </c>
      <c r="E25" s="96"/>
      <c r="F25" s="96"/>
      <c r="G25" s="96"/>
      <c r="H25" s="96"/>
      <c r="I25" s="11"/>
      <c r="J25" s="21"/>
      <c r="K25" s="11"/>
      <c r="L25" s="40">
        <v>85</v>
      </c>
      <c r="M25" s="11"/>
      <c r="N25" s="22" t="s">
        <v>12</v>
      </c>
      <c r="O25" s="23">
        <f t="shared" si="0"/>
        <v>85</v>
      </c>
      <c r="P25" t="s">
        <v>49</v>
      </c>
      <c r="Q25" s="24" t="s">
        <v>19</v>
      </c>
    </row>
    <row r="26" spans="1:17" ht="18" customHeight="1" x14ac:dyDescent="0.35">
      <c r="A26" s="9">
        <v>42155</v>
      </c>
      <c r="B26" s="10"/>
      <c r="C26" s="10"/>
      <c r="D26" s="96" t="s">
        <v>51</v>
      </c>
      <c r="E26" s="96"/>
      <c r="F26" s="96"/>
      <c r="G26" s="96"/>
      <c r="H26" s="96"/>
      <c r="I26" s="11"/>
      <c r="J26" s="21"/>
      <c r="K26" s="11"/>
      <c r="L26" s="40">
        <v>80</v>
      </c>
      <c r="M26" s="11"/>
      <c r="N26" s="22" t="s">
        <v>12</v>
      </c>
      <c r="O26" s="23">
        <f>+J26*0.25+L26</f>
        <v>80</v>
      </c>
      <c r="P26" t="s">
        <v>49</v>
      </c>
      <c r="Q26" s="39"/>
    </row>
    <row r="27" spans="1:17" ht="18" customHeight="1" x14ac:dyDescent="0.35">
      <c r="A27" s="9">
        <v>42161</v>
      </c>
      <c r="B27" s="31"/>
      <c r="C27" s="10"/>
      <c r="D27" s="96" t="s">
        <v>47</v>
      </c>
      <c r="E27" s="96"/>
      <c r="F27" s="96"/>
      <c r="G27" s="96"/>
      <c r="H27" s="96"/>
      <c r="I27" s="11"/>
      <c r="J27" s="21"/>
      <c r="K27" s="11" t="s">
        <v>48</v>
      </c>
      <c r="L27" s="40">
        <v>-72</v>
      </c>
      <c r="M27" s="11"/>
      <c r="N27" s="22" t="s">
        <v>12</v>
      </c>
      <c r="O27" s="23">
        <f t="shared" si="0"/>
        <v>-72</v>
      </c>
      <c r="Q27" s="39"/>
    </row>
    <row r="28" spans="1:17" ht="18" customHeight="1" x14ac:dyDescent="0.35">
      <c r="A28" s="9">
        <v>42191</v>
      </c>
      <c r="B28" s="10"/>
      <c r="C28" s="10"/>
      <c r="D28" s="96" t="s">
        <v>53</v>
      </c>
      <c r="E28" s="96"/>
      <c r="F28" s="96"/>
      <c r="G28" s="96"/>
      <c r="H28" s="96"/>
      <c r="I28" s="11"/>
      <c r="J28" s="21"/>
      <c r="K28" s="11"/>
      <c r="L28" s="40">
        <f>15.3+6</f>
        <v>21.3</v>
      </c>
      <c r="M28" s="11"/>
      <c r="N28" s="22" t="s">
        <v>12</v>
      </c>
      <c r="O28" s="23">
        <f t="shared" si="0"/>
        <v>21.3</v>
      </c>
    </row>
    <row r="29" spans="1:17" ht="18" customHeight="1" x14ac:dyDescent="0.35">
      <c r="A29" s="9">
        <v>42198</v>
      </c>
      <c r="B29" s="10"/>
      <c r="C29" s="10"/>
      <c r="D29" s="96" t="s">
        <v>54</v>
      </c>
      <c r="E29" s="96"/>
      <c r="F29" s="96"/>
      <c r="G29" s="96"/>
      <c r="H29" s="96"/>
      <c r="I29" s="11"/>
      <c r="J29" s="21"/>
      <c r="K29" s="11"/>
      <c r="L29" s="40">
        <v>15.3</v>
      </c>
      <c r="M29" s="11"/>
      <c r="N29" s="22" t="s">
        <v>12</v>
      </c>
      <c r="O29" s="23">
        <f>+J29*0.25+L29</f>
        <v>15.3</v>
      </c>
    </row>
    <row r="30" spans="1:17" ht="18" customHeight="1" x14ac:dyDescent="0.35">
      <c r="A30" s="9">
        <v>42220</v>
      </c>
      <c r="B30" s="10"/>
      <c r="C30" s="10"/>
      <c r="D30" s="96" t="s">
        <v>53</v>
      </c>
      <c r="E30" s="96"/>
      <c r="F30" s="96"/>
      <c r="G30" s="96"/>
      <c r="H30" s="96"/>
      <c r="I30" s="11"/>
      <c r="J30" s="21"/>
      <c r="K30" s="11"/>
      <c r="L30" s="40">
        <v>15.3</v>
      </c>
      <c r="M30" s="11"/>
      <c r="N30" s="22" t="s">
        <v>12</v>
      </c>
      <c r="O30" s="23">
        <f>+J30*0.25+L30</f>
        <v>15.3</v>
      </c>
    </row>
    <row r="31" spans="1:17" ht="18" customHeight="1" x14ac:dyDescent="0.35">
      <c r="A31" s="9">
        <v>42241</v>
      </c>
      <c r="B31" s="10"/>
      <c r="C31" s="10"/>
      <c r="D31" s="96" t="s">
        <v>54</v>
      </c>
      <c r="E31" s="96"/>
      <c r="F31" s="96"/>
      <c r="G31" s="96"/>
      <c r="H31" s="96"/>
      <c r="I31" s="11"/>
      <c r="J31" s="21"/>
      <c r="K31" s="11"/>
      <c r="L31" s="40">
        <v>15.3</v>
      </c>
      <c r="M31" s="11"/>
      <c r="N31" s="22" t="s">
        <v>12</v>
      </c>
      <c r="O31" s="23">
        <f>+J31*0.25+L31</f>
        <v>15.3</v>
      </c>
    </row>
    <row r="32" spans="1:17" ht="18" customHeight="1" x14ac:dyDescent="0.35">
      <c r="A32" s="9">
        <v>42248</v>
      </c>
      <c r="B32" s="10"/>
      <c r="C32" s="10"/>
      <c r="D32" s="96" t="s">
        <v>53</v>
      </c>
      <c r="E32" s="96"/>
      <c r="F32" s="96"/>
      <c r="G32" s="96"/>
      <c r="H32" s="96"/>
      <c r="I32" s="11"/>
      <c r="J32" s="21"/>
      <c r="K32" s="11"/>
      <c r="L32" s="40">
        <f>15.3+6</f>
        <v>21.3</v>
      </c>
      <c r="M32" s="11"/>
      <c r="N32" s="22" t="s">
        <v>12</v>
      </c>
      <c r="O32" s="23">
        <f t="shared" si="0"/>
        <v>21.3</v>
      </c>
    </row>
    <row r="33" spans="1:16" ht="18" customHeight="1" x14ac:dyDescent="0.35">
      <c r="A33" s="9">
        <v>42269</v>
      </c>
      <c r="B33" s="10"/>
      <c r="C33" s="10"/>
      <c r="D33" s="96" t="s">
        <v>52</v>
      </c>
      <c r="E33" s="96"/>
      <c r="F33" s="96"/>
      <c r="G33" s="96"/>
      <c r="H33" s="96"/>
      <c r="I33" s="11"/>
      <c r="J33" s="21"/>
      <c r="K33" s="11"/>
      <c r="L33" s="40">
        <f>15.3+6</f>
        <v>21.3</v>
      </c>
      <c r="M33" s="11"/>
      <c r="N33" s="22" t="s">
        <v>12</v>
      </c>
      <c r="O33" s="23">
        <f t="shared" si="0"/>
        <v>21.3</v>
      </c>
    </row>
    <row r="34" spans="1:16" ht="18" customHeight="1" x14ac:dyDescent="0.35">
      <c r="A34" s="9">
        <v>42311</v>
      </c>
      <c r="B34" s="10"/>
      <c r="C34" s="10"/>
      <c r="D34" s="96" t="s">
        <v>53</v>
      </c>
      <c r="E34" s="96"/>
      <c r="F34" s="96"/>
      <c r="G34" s="96"/>
      <c r="H34" s="96"/>
      <c r="I34" s="11"/>
      <c r="J34" s="21"/>
      <c r="K34" s="11"/>
      <c r="L34" s="40">
        <v>15.3</v>
      </c>
      <c r="M34" s="11"/>
      <c r="N34" s="22" t="s">
        <v>12</v>
      </c>
      <c r="O34" s="23">
        <f t="shared" si="0"/>
        <v>15.3</v>
      </c>
    </row>
    <row r="35" spans="1:16" ht="18" customHeight="1" x14ac:dyDescent="0.35">
      <c r="A35" s="9"/>
      <c r="B35" s="10"/>
      <c r="C35" s="10"/>
      <c r="D35" s="96" t="s">
        <v>58</v>
      </c>
      <c r="E35" s="96"/>
      <c r="F35" s="96"/>
      <c r="G35" s="96"/>
      <c r="H35" s="96"/>
      <c r="I35" s="11"/>
      <c r="J35" s="21">
        <v>162</v>
      </c>
      <c r="K35" s="11"/>
      <c r="L35" s="40"/>
      <c r="M35" s="11" t="s">
        <v>57</v>
      </c>
      <c r="N35" s="22" t="s">
        <v>28</v>
      </c>
      <c r="O35" s="23">
        <f t="shared" si="0"/>
        <v>40.5</v>
      </c>
    </row>
    <row r="36" spans="1:16" ht="18" customHeight="1" x14ac:dyDescent="0.35">
      <c r="A36" s="9">
        <v>42334</v>
      </c>
      <c r="B36" s="10"/>
      <c r="C36" s="10"/>
      <c r="D36" s="96" t="s">
        <v>28</v>
      </c>
      <c r="E36" s="96"/>
      <c r="F36" s="96"/>
      <c r="G36" s="96"/>
      <c r="H36" s="96"/>
      <c r="I36" s="11"/>
      <c r="J36" s="21">
        <v>90</v>
      </c>
      <c r="K36" s="11"/>
      <c r="L36" s="40"/>
      <c r="M36" s="11"/>
      <c r="N36" s="22" t="s">
        <v>28</v>
      </c>
      <c r="O36" s="23">
        <f t="shared" si="0"/>
        <v>22.5</v>
      </c>
    </row>
    <row r="37" spans="1:16" ht="18" customHeight="1" x14ac:dyDescent="0.35">
      <c r="A37" s="9">
        <v>42285</v>
      </c>
      <c r="B37" s="10"/>
      <c r="C37" s="10"/>
      <c r="D37" s="96" t="s">
        <v>28</v>
      </c>
      <c r="E37" s="96"/>
      <c r="F37" s="96"/>
      <c r="G37" s="96"/>
      <c r="H37" s="96"/>
      <c r="I37" s="11"/>
      <c r="J37" s="21">
        <v>90</v>
      </c>
      <c r="K37" s="11"/>
      <c r="L37" s="40"/>
      <c r="M37" s="11"/>
      <c r="N37" s="22" t="s">
        <v>28</v>
      </c>
      <c r="O37" s="23">
        <f t="shared" si="0"/>
        <v>22.5</v>
      </c>
    </row>
    <row r="38" spans="1:16" ht="18" customHeight="1" x14ac:dyDescent="0.35">
      <c r="A38" s="9">
        <v>42326</v>
      </c>
      <c r="B38" s="10"/>
      <c r="C38" s="10"/>
      <c r="D38" s="96" t="s">
        <v>59</v>
      </c>
      <c r="E38" s="96"/>
      <c r="F38" s="96"/>
      <c r="G38" s="96"/>
      <c r="H38" s="96"/>
      <c r="I38" s="11"/>
      <c r="J38" s="21"/>
      <c r="K38" s="11"/>
      <c r="L38" s="40">
        <v>4.5</v>
      </c>
      <c r="M38" s="11"/>
      <c r="N38" s="22" t="s">
        <v>12</v>
      </c>
      <c r="O38" s="23">
        <f t="shared" si="0"/>
        <v>4.5</v>
      </c>
    </row>
    <row r="39" spans="1:16" ht="18" customHeight="1" x14ac:dyDescent="0.35">
      <c r="A39" s="9"/>
      <c r="B39" s="10"/>
      <c r="C39" s="10"/>
      <c r="D39" s="96"/>
      <c r="E39" s="96"/>
      <c r="F39" s="96"/>
      <c r="G39" s="96"/>
      <c r="H39" s="96"/>
      <c r="I39" s="11"/>
      <c r="J39" s="21"/>
      <c r="K39" s="11"/>
      <c r="L39" s="40"/>
      <c r="M39" s="11"/>
      <c r="N39" s="22"/>
      <c r="O39" s="23">
        <f t="shared" si="0"/>
        <v>0</v>
      </c>
    </row>
    <row r="40" spans="1:16" ht="18" customHeight="1" x14ac:dyDescent="0.35">
      <c r="A40" s="9"/>
      <c r="B40" s="10"/>
      <c r="C40" s="10"/>
      <c r="D40" s="96"/>
      <c r="E40" s="96"/>
      <c r="F40" s="96"/>
      <c r="G40" s="96"/>
      <c r="H40" s="96"/>
      <c r="I40" s="11"/>
      <c r="J40" s="21"/>
      <c r="K40" s="11"/>
      <c r="L40" s="40"/>
      <c r="M40" s="11"/>
      <c r="N40" s="22"/>
      <c r="O40" s="23">
        <f t="shared" si="0"/>
        <v>0</v>
      </c>
    </row>
    <row r="41" spans="1:16" ht="18" customHeight="1" x14ac:dyDescent="0.35">
      <c r="A41" s="9"/>
      <c r="B41" s="10"/>
      <c r="C41" s="10"/>
      <c r="D41" s="96"/>
      <c r="E41" s="96"/>
      <c r="F41" s="96"/>
      <c r="G41" s="96"/>
      <c r="H41" s="96"/>
      <c r="I41" s="11"/>
      <c r="J41" s="21"/>
      <c r="K41" s="11"/>
      <c r="L41" s="40"/>
      <c r="M41" s="11"/>
      <c r="N41" s="22"/>
      <c r="O41" s="23">
        <f t="shared" si="0"/>
        <v>0</v>
      </c>
    </row>
    <row r="42" spans="1:16" ht="18" customHeight="1" x14ac:dyDescent="0.35">
      <c r="A42" s="9"/>
      <c r="B42" s="10"/>
      <c r="C42" s="10"/>
      <c r="D42" s="96"/>
      <c r="E42" s="96"/>
      <c r="F42" s="96"/>
      <c r="G42" s="96"/>
      <c r="H42" s="96"/>
      <c r="I42" s="11"/>
      <c r="J42" s="21"/>
      <c r="K42" s="11"/>
      <c r="L42" s="40"/>
      <c r="M42" s="11"/>
      <c r="N42" s="22"/>
      <c r="O42" s="23">
        <f t="shared" si="0"/>
        <v>0</v>
      </c>
    </row>
    <row r="43" spans="1:16" ht="18" customHeight="1" x14ac:dyDescent="0.35">
      <c r="A43" s="9"/>
      <c r="B43" s="10"/>
      <c r="C43" s="10"/>
      <c r="D43" s="96"/>
      <c r="E43" s="96"/>
      <c r="F43" s="96"/>
      <c r="G43" s="96"/>
      <c r="H43" s="96"/>
      <c r="I43" s="11"/>
      <c r="J43" s="21"/>
      <c r="K43" s="11"/>
      <c r="L43" s="40"/>
      <c r="M43" s="11"/>
      <c r="N43" s="22"/>
      <c r="O43" s="23">
        <f t="shared" si="0"/>
        <v>0</v>
      </c>
    </row>
    <row r="44" spans="1:16" ht="20.25" customHeight="1" x14ac:dyDescent="0.35">
      <c r="G44" s="100" t="s">
        <v>14</v>
      </c>
      <c r="H44" s="100"/>
      <c r="I44" s="6"/>
      <c r="J44" s="6">
        <f>SUM(J16:J43)</f>
        <v>342</v>
      </c>
      <c r="K44" s="6"/>
      <c r="L44" s="12">
        <f>SUM(L16:L43)</f>
        <v>491.03000000000009</v>
      </c>
      <c r="M44" s="6"/>
      <c r="N44" s="6" t="s">
        <v>15</v>
      </c>
      <c r="O44" s="12">
        <f>+J44*0.25+L44</f>
        <v>576.53000000000009</v>
      </c>
    </row>
    <row r="45" spans="1:16" x14ac:dyDescent="0.35">
      <c r="N45" s="101" t="str">
        <f>IF(O44=SUM(C52:C54,F52:F54,L52:L54,O52:O54),"","Please complete analysis!")</f>
        <v/>
      </c>
      <c r="O45" s="101"/>
    </row>
    <row r="47" spans="1:16" ht="18" customHeight="1" x14ac:dyDescent="0.35">
      <c r="A47" s="4" t="s">
        <v>16</v>
      </c>
      <c r="B47" s="57"/>
      <c r="C47" s="57"/>
      <c r="D47" s="58"/>
      <c r="F47" s="13" t="s">
        <v>7</v>
      </c>
      <c r="G47" s="59"/>
      <c r="H47" s="60"/>
      <c r="O47" s="41">
        <f>+O24+O25+O26</f>
        <v>243.44</v>
      </c>
      <c r="P47" t="s">
        <v>49</v>
      </c>
    </row>
    <row r="48" spans="1:16" x14ac:dyDescent="0.35">
      <c r="O48" s="41">
        <f>+O44-O47</f>
        <v>333.09000000000009</v>
      </c>
      <c r="P48" t="s">
        <v>56</v>
      </c>
    </row>
    <row r="49" spans="1:15" x14ac:dyDescent="0.35">
      <c r="A49" s="4" t="s">
        <v>32</v>
      </c>
      <c r="B49" s="85"/>
      <c r="C49" s="85"/>
      <c r="D49" s="86"/>
      <c r="F49" s="13" t="s">
        <v>7</v>
      </c>
      <c r="G49" s="102"/>
      <c r="H49" s="103"/>
    </row>
    <row r="51" spans="1:15" x14ac:dyDescent="0.35">
      <c r="A51" s="14" t="s">
        <v>17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6"/>
    </row>
    <row r="52" spans="1:15" x14ac:dyDescent="0.35">
      <c r="A52" s="17" t="s">
        <v>24</v>
      </c>
      <c r="B52" s="18"/>
      <c r="C52" s="26">
        <f>SUMIF($N$16:$N$43,A52,$O$16:$O$43)</f>
        <v>0</v>
      </c>
      <c r="D52" s="18"/>
      <c r="E52" s="18" t="s">
        <v>18</v>
      </c>
      <c r="F52" s="26">
        <f>SUMIF($N$16:$N$43,E52,$O$16:$O$43)</f>
        <v>0</v>
      </c>
      <c r="G52" s="18"/>
      <c r="H52" s="18" t="s">
        <v>21</v>
      </c>
      <c r="I52" s="18"/>
      <c r="J52" s="26">
        <f>SUMIF($N$16:$N$43,H52,$O$16:$O$43)</f>
        <v>0</v>
      </c>
      <c r="K52" s="18"/>
      <c r="L52" s="26">
        <f>SUMIF($N$16:$N$43,I52,$O$16:$O$43)</f>
        <v>0</v>
      </c>
      <c r="M52" s="18"/>
      <c r="N52" s="18" t="s">
        <v>25</v>
      </c>
      <c r="O52" s="27">
        <f>SUMIF($N$16:$N$43,N52,$O$16:$O$43)</f>
        <v>0</v>
      </c>
    </row>
    <row r="53" spans="1:15" x14ac:dyDescent="0.35">
      <c r="A53" s="17" t="s">
        <v>13</v>
      </c>
      <c r="B53" s="18"/>
      <c r="C53" s="25">
        <f>SUMIF($N$16:$N$43,A53,$O$16:$O$43)</f>
        <v>0</v>
      </c>
      <c r="D53" s="18"/>
      <c r="E53" s="18" t="s">
        <v>19</v>
      </c>
      <c r="F53" s="25">
        <f>SUMIF($N$16:$N$43,E53,$O$16:$O$43)</f>
        <v>0</v>
      </c>
      <c r="G53" s="18"/>
      <c r="H53" s="18" t="s">
        <v>34</v>
      </c>
      <c r="I53" s="18"/>
      <c r="J53" s="25">
        <f>SUMIF($N$16:$N$43,H53,$O$16:$O$43)</f>
        <v>0</v>
      </c>
      <c r="K53" s="18"/>
      <c r="L53" s="25">
        <f>SUMIF($N$16:$N$43,I53,$O$16:$O$43)</f>
        <v>0</v>
      </c>
      <c r="M53" s="18"/>
      <c r="N53" s="18" t="s">
        <v>12</v>
      </c>
      <c r="O53" s="28">
        <f>SUMIF($N$16:$N$43,N53,$O$16:$O$43)</f>
        <v>491.03000000000009</v>
      </c>
    </row>
    <row r="54" spans="1:15" x14ac:dyDescent="0.35">
      <c r="A54" s="19" t="s">
        <v>22</v>
      </c>
      <c r="B54" s="20"/>
      <c r="C54" s="29">
        <f>SUMIF($N$16:$N$43,A54,$O$16:$O$43)</f>
        <v>0</v>
      </c>
      <c r="D54" s="20"/>
      <c r="E54" s="20" t="s">
        <v>20</v>
      </c>
      <c r="F54" s="29">
        <f>SUMIF($N$16:$N$43,E54,$O$16:$O$43)</f>
        <v>0</v>
      </c>
      <c r="G54" s="20"/>
      <c r="H54" s="20" t="s">
        <v>23</v>
      </c>
      <c r="I54" s="20"/>
      <c r="J54" s="29">
        <f>SUMIF($N$16:$N$43,H54,$O$16:$O$43)</f>
        <v>0</v>
      </c>
      <c r="K54" s="20"/>
      <c r="L54" s="29">
        <f>SUMIF($N$16:$N$43,I54,$O$16:$O$43)</f>
        <v>0</v>
      </c>
      <c r="M54" s="20"/>
      <c r="N54" s="20" t="s">
        <v>28</v>
      </c>
      <c r="O54" s="29">
        <f>SUMIF($N$16:$N$43,N54,$O$16:$O$43)</f>
        <v>85.5</v>
      </c>
    </row>
    <row r="56" spans="1:15" x14ac:dyDescent="0.3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</row>
    <row r="57" spans="1:15" x14ac:dyDescent="0.35">
      <c r="A57" s="99" t="s">
        <v>30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</row>
    <row r="58" spans="1:15" x14ac:dyDescent="0.35">
      <c r="A58" s="99" t="s">
        <v>31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</row>
  </sheetData>
  <sheetProtection selectLockedCells="1" selectUnlockedCells="1"/>
  <mergeCells count="47">
    <mergeCell ref="B49:D49"/>
    <mergeCell ref="G49:H49"/>
    <mergeCell ref="A56:O56"/>
    <mergeCell ref="A57:O57"/>
    <mergeCell ref="A58:O58"/>
    <mergeCell ref="N45:O45"/>
    <mergeCell ref="D34:H34"/>
    <mergeCell ref="D35:H35"/>
    <mergeCell ref="D36:H36"/>
    <mergeCell ref="D37:H37"/>
    <mergeCell ref="D38:H38"/>
    <mergeCell ref="D39:H39"/>
    <mergeCell ref="D40:H40"/>
    <mergeCell ref="D41:H41"/>
    <mergeCell ref="D42:H42"/>
    <mergeCell ref="D43:H43"/>
    <mergeCell ref="G44:H44"/>
    <mergeCell ref="D33:H33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32:H32"/>
    <mergeCell ref="D21:H21"/>
    <mergeCell ref="F10:H10"/>
    <mergeCell ref="M10:O10"/>
    <mergeCell ref="F12:H12"/>
    <mergeCell ref="N12:O12"/>
    <mergeCell ref="D16:H16"/>
    <mergeCell ref="D17:H17"/>
    <mergeCell ref="D18:H18"/>
    <mergeCell ref="D19:H19"/>
    <mergeCell ref="D20:H20"/>
    <mergeCell ref="B14:C14"/>
    <mergeCell ref="N15:O15"/>
    <mergeCell ref="A1:O1"/>
    <mergeCell ref="F4:H4"/>
    <mergeCell ref="M4:O4"/>
    <mergeCell ref="E6:E8"/>
    <mergeCell ref="F6:H8"/>
    <mergeCell ref="M6:O6"/>
  </mergeCells>
  <dataValidations count="2">
    <dataValidation type="list" showInputMessage="1" showErrorMessage="1" sqref="N31:N33 N16:N29" xr:uid="{00000000-0002-0000-0800-000000000000}">
      <formula1>$Q$8:$Q$27</formula1>
    </dataValidation>
    <dataValidation type="list" showInputMessage="1" showErrorMessage="1" sqref="N30 N34:N43" xr:uid="{00000000-0002-0000-0800-000001000000}">
      <formula1>$Q$8:$Q$25</formula1>
    </dataValidation>
  </dataValidations>
  <hyperlinks>
    <hyperlink ref="M10" r:id="rId1" xr:uid="{00000000-0004-0000-0800-000000000000}"/>
  </hyperlinks>
  <printOptions horizontalCentered="1"/>
  <pageMargins left="0.70866141732283472" right="0.70866141732283472" top="0.43307086614173229" bottom="0.43307086614173229" header="0.31496062992125984" footer="0.31496062992125984"/>
  <pageSetup paperSize="9" scale="54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58"/>
  <sheetViews>
    <sheetView topLeftCell="A14" zoomScaleNormal="100" workbookViewId="0">
      <selection activeCell="B43" sqref="B43:B44"/>
    </sheetView>
  </sheetViews>
  <sheetFormatPr defaultRowHeight="14.5" x14ac:dyDescent="0.35"/>
  <cols>
    <col min="1" max="1" width="10.54296875" style="1" customWidth="1"/>
    <col min="2" max="3" width="15.6328125" customWidth="1"/>
    <col min="4" max="4" width="2" customWidth="1"/>
    <col min="5" max="5" width="15.90625" customWidth="1"/>
    <col min="7" max="7" width="1.453125" customWidth="1"/>
    <col min="8" max="8" width="22.54296875" customWidth="1"/>
    <col min="9" max="9" width="1.6328125" customWidth="1"/>
    <col min="11" max="11" width="1.6328125" customWidth="1"/>
    <col min="13" max="13" width="1.6328125" customWidth="1"/>
    <col min="14" max="14" width="20.08984375" customWidth="1"/>
    <col min="15" max="15" width="17.08984375" customWidth="1"/>
  </cols>
  <sheetData>
    <row r="1" spans="1:17" ht="18.5" x14ac:dyDescent="0.3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7" ht="36" x14ac:dyDescent="0.8">
      <c r="E2" s="3" t="s">
        <v>0</v>
      </c>
    </row>
    <row r="4" spans="1:17" ht="18" customHeight="1" x14ac:dyDescent="0.35">
      <c r="E4" s="4" t="s">
        <v>1</v>
      </c>
      <c r="F4" s="85" t="s">
        <v>36</v>
      </c>
      <c r="G4" s="85"/>
      <c r="H4" s="86"/>
      <c r="J4" s="4" t="s">
        <v>4</v>
      </c>
      <c r="K4" s="37"/>
      <c r="L4" s="38"/>
      <c r="M4" s="85" t="s">
        <v>39</v>
      </c>
      <c r="N4" s="85"/>
      <c r="O4" s="86"/>
    </row>
    <row r="5" spans="1:17" x14ac:dyDescent="0.35">
      <c r="E5" s="2"/>
      <c r="J5" s="2"/>
      <c r="L5" s="2"/>
    </row>
    <row r="6" spans="1:17" ht="18" customHeight="1" x14ac:dyDescent="0.35">
      <c r="E6" s="87" t="s">
        <v>2</v>
      </c>
      <c r="F6" s="90" t="s">
        <v>37</v>
      </c>
      <c r="G6" s="90"/>
      <c r="H6" s="91"/>
      <c r="J6" s="4" t="s">
        <v>5</v>
      </c>
      <c r="K6" s="37"/>
      <c r="L6" s="38"/>
      <c r="M6" s="85" t="s">
        <v>40</v>
      </c>
      <c r="N6" s="85"/>
      <c r="O6" s="86"/>
    </row>
    <row r="7" spans="1:17" ht="18" customHeight="1" x14ac:dyDescent="0.35">
      <c r="E7" s="88"/>
      <c r="F7" s="104"/>
      <c r="G7" s="104"/>
      <c r="H7" s="93"/>
      <c r="J7" s="2"/>
      <c r="L7" s="2"/>
    </row>
    <row r="8" spans="1:17" ht="18" customHeight="1" x14ac:dyDescent="0.35">
      <c r="E8" s="89"/>
      <c r="F8" s="94"/>
      <c r="G8" s="94"/>
      <c r="H8" s="95"/>
      <c r="J8" s="2"/>
      <c r="L8" s="2"/>
      <c r="Q8" s="24" t="s">
        <v>20</v>
      </c>
    </row>
    <row r="9" spans="1:17" x14ac:dyDescent="0.35">
      <c r="E9" s="2"/>
      <c r="J9" s="2"/>
      <c r="L9" s="2"/>
      <c r="Q9" s="24" t="s">
        <v>22</v>
      </c>
    </row>
    <row r="10" spans="1:17" ht="18" customHeight="1" x14ac:dyDescent="0.35">
      <c r="E10" s="4" t="s">
        <v>3</v>
      </c>
      <c r="F10" s="85" t="s">
        <v>38</v>
      </c>
      <c r="G10" s="85"/>
      <c r="H10" s="86"/>
      <c r="J10" s="4" t="s">
        <v>6</v>
      </c>
      <c r="K10" s="37"/>
      <c r="L10" s="38"/>
      <c r="M10" s="105" t="s">
        <v>41</v>
      </c>
      <c r="N10" s="85"/>
      <c r="O10" s="86"/>
      <c r="Q10" s="24" t="s">
        <v>24</v>
      </c>
    </row>
    <row r="11" spans="1:17" x14ac:dyDescent="0.35">
      <c r="Q11" s="24" t="s">
        <v>34</v>
      </c>
    </row>
    <row r="12" spans="1:17" ht="18" customHeight="1" x14ac:dyDescent="0.35">
      <c r="E12" s="4" t="s">
        <v>26</v>
      </c>
      <c r="F12" s="85"/>
      <c r="G12" s="85"/>
      <c r="H12" s="86"/>
      <c r="J12" s="4" t="s">
        <v>27</v>
      </c>
      <c r="K12" s="37"/>
      <c r="L12" s="38"/>
      <c r="M12" s="30"/>
      <c r="N12" s="85"/>
      <c r="O12" s="86"/>
      <c r="Q12" s="24" t="s">
        <v>28</v>
      </c>
    </row>
    <row r="13" spans="1:17" x14ac:dyDescent="0.35">
      <c r="Q13" s="24" t="s">
        <v>12</v>
      </c>
    </row>
    <row r="14" spans="1:17" x14ac:dyDescent="0.35">
      <c r="A14" s="5"/>
      <c r="B14" s="97" t="s">
        <v>8</v>
      </c>
      <c r="C14" s="9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Q14" s="24" t="s">
        <v>25</v>
      </c>
    </row>
    <row r="15" spans="1:17" x14ac:dyDescent="0.35">
      <c r="A15" s="7" t="s">
        <v>7</v>
      </c>
      <c r="B15" s="52" t="s">
        <v>9</v>
      </c>
      <c r="C15" s="52" t="s">
        <v>10</v>
      </c>
      <c r="D15" s="6" t="s">
        <v>42</v>
      </c>
      <c r="E15" s="6"/>
      <c r="F15" s="6"/>
      <c r="G15" s="6"/>
      <c r="H15" s="6"/>
      <c r="I15" s="6"/>
      <c r="J15" s="52" t="s">
        <v>11</v>
      </c>
      <c r="K15" s="6"/>
      <c r="L15" s="52" t="s">
        <v>33</v>
      </c>
      <c r="M15" s="52"/>
      <c r="N15" s="97" t="s">
        <v>35</v>
      </c>
      <c r="O15" s="97"/>
      <c r="Q15" s="24" t="s">
        <v>13</v>
      </c>
    </row>
    <row r="16" spans="1:17" ht="18" customHeight="1" x14ac:dyDescent="0.35">
      <c r="A16" s="9"/>
      <c r="B16" s="31"/>
      <c r="C16" s="10"/>
      <c r="D16" s="96" t="s">
        <v>72</v>
      </c>
      <c r="E16" s="96"/>
      <c r="F16" s="96"/>
      <c r="G16" s="96"/>
      <c r="H16" s="96"/>
      <c r="I16" s="11"/>
      <c r="J16" s="21"/>
      <c r="K16" s="11">
        <v>0</v>
      </c>
      <c r="L16" s="40">
        <v>-60</v>
      </c>
      <c r="M16" s="11"/>
      <c r="N16" s="22" t="s">
        <v>12</v>
      </c>
      <c r="O16" s="23">
        <f>+J16*0.25+L16</f>
        <v>-60</v>
      </c>
      <c r="Q16" s="24" t="s">
        <v>18</v>
      </c>
    </row>
    <row r="17" spans="1:17" ht="18" customHeight="1" x14ac:dyDescent="0.35">
      <c r="A17" s="9"/>
      <c r="B17" s="10"/>
      <c r="C17" s="10"/>
      <c r="D17" s="96" t="s">
        <v>72</v>
      </c>
      <c r="E17" s="96"/>
      <c r="F17" s="96"/>
      <c r="G17" s="96"/>
      <c r="H17" s="96"/>
      <c r="I17" s="11"/>
      <c r="J17" s="21"/>
      <c r="K17" s="11"/>
      <c r="L17" s="40">
        <v>-80</v>
      </c>
      <c r="M17" s="11"/>
      <c r="N17" s="22" t="s">
        <v>12</v>
      </c>
      <c r="O17" s="23">
        <f>+J17*0.25+L17</f>
        <v>-80</v>
      </c>
    </row>
    <row r="18" spans="1:17" ht="18" customHeight="1" x14ac:dyDescent="0.35">
      <c r="A18" s="9"/>
      <c r="B18" s="10"/>
      <c r="C18" s="10"/>
      <c r="D18" s="96" t="s">
        <v>63</v>
      </c>
      <c r="E18" s="96"/>
      <c r="F18" s="96"/>
      <c r="G18" s="96"/>
      <c r="H18" s="96"/>
      <c r="I18" s="11"/>
      <c r="J18" s="21"/>
      <c r="K18" s="11"/>
      <c r="L18" s="40"/>
      <c r="M18" s="11"/>
      <c r="N18" s="22" t="s">
        <v>12</v>
      </c>
      <c r="O18" s="23">
        <f>+J18*0.25+L18</f>
        <v>0</v>
      </c>
      <c r="Q18">
        <v>-26</v>
      </c>
    </row>
    <row r="19" spans="1:17" ht="18" customHeight="1" x14ac:dyDescent="0.35">
      <c r="A19" s="9"/>
      <c r="B19" s="10"/>
      <c r="C19" s="10"/>
      <c r="D19" s="96" t="s">
        <v>64</v>
      </c>
      <c r="E19" s="96"/>
      <c r="F19" s="96"/>
      <c r="G19" s="96"/>
      <c r="H19" s="96"/>
      <c r="I19" s="11"/>
      <c r="J19" s="21"/>
      <c r="K19" s="11"/>
      <c r="L19" s="40"/>
      <c r="M19" s="11"/>
      <c r="N19" s="22" t="s">
        <v>12</v>
      </c>
      <c r="O19" s="23">
        <f>+J19*0.25+L19</f>
        <v>0</v>
      </c>
      <c r="Q19" s="39">
        <v>-192</v>
      </c>
    </row>
    <row r="20" spans="1:17" ht="18" customHeight="1" x14ac:dyDescent="0.35">
      <c r="A20" s="9">
        <v>42460</v>
      </c>
      <c r="B20" s="10"/>
      <c r="C20" s="10"/>
      <c r="D20" s="96" t="s">
        <v>61</v>
      </c>
      <c r="E20" s="96"/>
      <c r="F20" s="96"/>
      <c r="G20" s="96"/>
      <c r="H20" s="96"/>
      <c r="I20" s="11"/>
      <c r="J20" s="21"/>
      <c r="K20" s="11"/>
      <c r="L20" s="40">
        <v>6</v>
      </c>
      <c r="M20" s="11"/>
      <c r="N20" s="22" t="s">
        <v>12</v>
      </c>
      <c r="O20" s="23">
        <f>+J20*0.25+L20</f>
        <v>6</v>
      </c>
    </row>
    <row r="21" spans="1:17" ht="18" customHeight="1" x14ac:dyDescent="0.35">
      <c r="A21" s="9">
        <v>42465</v>
      </c>
      <c r="B21" s="31"/>
      <c r="C21" s="10"/>
      <c r="D21" s="96" t="s">
        <v>65</v>
      </c>
      <c r="E21" s="96"/>
      <c r="F21" s="96"/>
      <c r="G21" s="96"/>
      <c r="H21" s="96"/>
      <c r="I21" s="11"/>
      <c r="J21" s="21"/>
      <c r="K21" s="11"/>
      <c r="L21" s="40">
        <v>15.4</v>
      </c>
      <c r="M21" s="11"/>
      <c r="N21" s="22" t="s">
        <v>12</v>
      </c>
      <c r="O21" s="23">
        <f t="shared" ref="O21:O43" si="0">+J21*0.25+L21</f>
        <v>15.4</v>
      </c>
      <c r="Q21" s="24" t="s">
        <v>23</v>
      </c>
    </row>
    <row r="22" spans="1:17" ht="18" customHeight="1" x14ac:dyDescent="0.35">
      <c r="A22" s="9">
        <v>42465</v>
      </c>
      <c r="B22" s="31"/>
      <c r="C22" s="10"/>
      <c r="D22" s="96" t="s">
        <v>65</v>
      </c>
      <c r="E22" s="96"/>
      <c r="F22" s="96"/>
      <c r="G22" s="96"/>
      <c r="H22" s="96"/>
      <c r="I22" s="11"/>
      <c r="J22" s="21"/>
      <c r="K22" s="11"/>
      <c r="L22" s="40">
        <v>6</v>
      </c>
      <c r="M22" s="11"/>
      <c r="N22" s="22" t="s">
        <v>12</v>
      </c>
      <c r="O22" s="23">
        <f>+J22*0.25+L22</f>
        <v>6</v>
      </c>
    </row>
    <row r="23" spans="1:17" ht="18" customHeight="1" x14ac:dyDescent="0.35">
      <c r="A23" s="9">
        <v>42493</v>
      </c>
      <c r="B23" s="10"/>
      <c r="C23" s="10"/>
      <c r="D23" s="96" t="s">
        <v>65</v>
      </c>
      <c r="E23" s="96"/>
      <c r="F23" s="96"/>
      <c r="G23" s="96"/>
      <c r="H23" s="96"/>
      <c r="I23" s="11"/>
      <c r="J23" s="21"/>
      <c r="K23" s="11"/>
      <c r="L23" s="40">
        <v>15.4</v>
      </c>
      <c r="M23" s="11"/>
      <c r="N23" s="22" t="s">
        <v>12</v>
      </c>
      <c r="O23" s="23">
        <f>+J23*0.25+L23</f>
        <v>15.4</v>
      </c>
    </row>
    <row r="24" spans="1:17" ht="18" customHeight="1" x14ac:dyDescent="0.35">
      <c r="A24" s="9">
        <v>42507</v>
      </c>
      <c r="B24" s="31"/>
      <c r="C24" s="10"/>
      <c r="D24" s="96" t="s">
        <v>66</v>
      </c>
      <c r="E24" s="96"/>
      <c r="F24" s="96"/>
      <c r="G24" s="96"/>
      <c r="H24" s="96"/>
      <c r="I24" s="11"/>
      <c r="J24" s="21"/>
      <c r="K24" s="11"/>
      <c r="L24" s="40">
        <v>15.4</v>
      </c>
      <c r="M24" s="11"/>
      <c r="N24" s="22" t="s">
        <v>12</v>
      </c>
      <c r="O24" s="23">
        <f t="shared" si="0"/>
        <v>15.4</v>
      </c>
      <c r="Q24" s="24" t="s">
        <v>21</v>
      </c>
    </row>
    <row r="25" spans="1:17" ht="18" customHeight="1" x14ac:dyDescent="0.35">
      <c r="A25" s="9">
        <v>42507</v>
      </c>
      <c r="B25" s="31"/>
      <c r="C25" s="10"/>
      <c r="D25" s="96" t="s">
        <v>66</v>
      </c>
      <c r="E25" s="96"/>
      <c r="F25" s="96"/>
      <c r="G25" s="96"/>
      <c r="H25" s="96"/>
      <c r="I25" s="11"/>
      <c r="J25" s="21"/>
      <c r="K25" s="11"/>
      <c r="L25" s="40">
        <v>6</v>
      </c>
      <c r="M25" s="11"/>
      <c r="N25" s="22" t="s">
        <v>12</v>
      </c>
      <c r="O25" s="23">
        <f t="shared" si="0"/>
        <v>6</v>
      </c>
      <c r="Q25" s="24" t="s">
        <v>19</v>
      </c>
    </row>
    <row r="26" spans="1:17" ht="18" customHeight="1" x14ac:dyDescent="0.35">
      <c r="A26" s="9">
        <v>42543</v>
      </c>
      <c r="B26" s="10"/>
      <c r="C26" s="10"/>
      <c r="D26" s="96" t="s">
        <v>67</v>
      </c>
      <c r="E26" s="96"/>
      <c r="F26" s="96"/>
      <c r="G26" s="96"/>
      <c r="H26" s="96"/>
      <c r="I26" s="11"/>
      <c r="J26" s="21"/>
      <c r="K26" s="11"/>
      <c r="L26" s="40">
        <v>15.4</v>
      </c>
      <c r="M26" s="11"/>
      <c r="N26" s="22" t="s">
        <v>12</v>
      </c>
      <c r="O26" s="23">
        <f>+J26*0.25+L26</f>
        <v>15.4</v>
      </c>
      <c r="Q26" s="39"/>
    </row>
    <row r="27" spans="1:17" ht="18" customHeight="1" x14ac:dyDescent="0.35">
      <c r="A27" s="9">
        <v>42519</v>
      </c>
      <c r="B27" s="31"/>
      <c r="C27" s="10"/>
      <c r="D27" s="96" t="s">
        <v>68</v>
      </c>
      <c r="E27" s="96"/>
      <c r="F27" s="96"/>
      <c r="G27" s="96"/>
      <c r="H27" s="96"/>
      <c r="I27" s="11"/>
      <c r="J27" s="21"/>
      <c r="K27" s="11"/>
      <c r="L27" s="40">
        <f>18+17</f>
        <v>35</v>
      </c>
      <c r="M27" s="11"/>
      <c r="N27" s="22" t="s">
        <v>12</v>
      </c>
      <c r="O27" s="23">
        <f t="shared" si="0"/>
        <v>35</v>
      </c>
      <c r="Q27" s="39"/>
    </row>
    <row r="28" spans="1:17" ht="18" customHeight="1" x14ac:dyDescent="0.35">
      <c r="A28" s="9">
        <v>42518</v>
      </c>
      <c r="B28" s="10"/>
      <c r="C28" s="10"/>
      <c r="D28" s="96" t="s">
        <v>69</v>
      </c>
      <c r="E28" s="96"/>
      <c r="F28" s="96"/>
      <c r="G28" s="96"/>
      <c r="H28" s="96"/>
      <c r="I28" s="11"/>
      <c r="J28" s="21"/>
      <c r="K28" s="11"/>
      <c r="L28" s="40">
        <v>66.040000000000006</v>
      </c>
      <c r="M28" s="11"/>
      <c r="N28" s="22" t="s">
        <v>12</v>
      </c>
      <c r="O28" s="23">
        <f t="shared" si="0"/>
        <v>66.040000000000006</v>
      </c>
    </row>
    <row r="29" spans="1:17" ht="18" customHeight="1" x14ac:dyDescent="0.35">
      <c r="A29" s="9">
        <v>42635</v>
      </c>
      <c r="B29" s="10"/>
      <c r="C29" s="10"/>
      <c r="D29" s="96" t="s">
        <v>70</v>
      </c>
      <c r="E29" s="96"/>
      <c r="F29" s="96"/>
      <c r="G29" s="96"/>
      <c r="H29" s="96"/>
      <c r="I29" s="11"/>
      <c r="J29" s="21"/>
      <c r="K29" s="11"/>
      <c r="L29" s="40">
        <v>4.6100000000000003</v>
      </c>
      <c r="M29" s="11"/>
      <c r="N29" s="22" t="s">
        <v>12</v>
      </c>
      <c r="O29" s="23">
        <f>+J29*0.25+L29</f>
        <v>4.6100000000000003</v>
      </c>
    </row>
    <row r="30" spans="1:17" ht="18" customHeight="1" x14ac:dyDescent="0.35">
      <c r="A30" s="9">
        <v>42629</v>
      </c>
      <c r="B30" s="10"/>
      <c r="C30" s="10"/>
      <c r="D30" s="96" t="s">
        <v>71</v>
      </c>
      <c r="E30" s="96"/>
      <c r="F30" s="96"/>
      <c r="G30" s="96"/>
      <c r="H30" s="96"/>
      <c r="I30" s="11"/>
      <c r="J30" s="21">
        <v>242</v>
      </c>
      <c r="K30" s="11"/>
      <c r="L30" s="40"/>
      <c r="M30" s="11"/>
      <c r="N30" s="22" t="s">
        <v>12</v>
      </c>
      <c r="O30" s="23">
        <f>+J30*0.25+L30</f>
        <v>60.5</v>
      </c>
    </row>
    <row r="31" spans="1:17" ht="18" customHeight="1" x14ac:dyDescent="0.35">
      <c r="A31" s="9">
        <v>42550</v>
      </c>
      <c r="B31" s="10"/>
      <c r="C31" s="10"/>
      <c r="D31" s="96" t="s">
        <v>73</v>
      </c>
      <c r="E31" s="96"/>
      <c r="F31" s="96"/>
      <c r="G31" s="96"/>
      <c r="H31" s="96"/>
      <c r="I31" s="11"/>
      <c r="J31" s="21">
        <v>90</v>
      </c>
      <c r="K31" s="11"/>
      <c r="L31" s="40"/>
      <c r="M31" s="11"/>
      <c r="N31" s="22" t="s">
        <v>12</v>
      </c>
      <c r="O31" s="23">
        <f>+J31*0.25+L31</f>
        <v>22.5</v>
      </c>
    </row>
    <row r="32" spans="1:17" ht="18" customHeight="1" x14ac:dyDescent="0.35">
      <c r="A32" s="9">
        <v>42625</v>
      </c>
      <c r="B32" s="10"/>
      <c r="C32" s="10"/>
      <c r="D32" s="96" t="s">
        <v>74</v>
      </c>
      <c r="E32" s="96"/>
      <c r="F32" s="96"/>
      <c r="G32" s="96"/>
      <c r="H32" s="96"/>
      <c r="I32" s="11"/>
      <c r="J32" s="21"/>
      <c r="K32" s="11"/>
      <c r="L32" s="40">
        <v>189.65</v>
      </c>
      <c r="M32" s="11"/>
      <c r="N32" s="22" t="s">
        <v>12</v>
      </c>
      <c r="O32" s="23">
        <f t="shared" si="0"/>
        <v>189.65</v>
      </c>
    </row>
    <row r="33" spans="1:16" ht="18" customHeight="1" x14ac:dyDescent="0.35">
      <c r="A33" s="9"/>
      <c r="B33" s="10"/>
      <c r="C33" s="10"/>
      <c r="D33" s="96"/>
      <c r="E33" s="96"/>
      <c r="F33" s="96"/>
      <c r="G33" s="96"/>
      <c r="H33" s="96"/>
      <c r="I33" s="11"/>
      <c r="J33" s="21"/>
      <c r="K33" s="11"/>
      <c r="L33" s="40"/>
      <c r="M33" s="11"/>
      <c r="N33" s="22" t="s">
        <v>12</v>
      </c>
      <c r="O33" s="23">
        <f t="shared" si="0"/>
        <v>0</v>
      </c>
    </row>
    <row r="34" spans="1:16" ht="18" customHeight="1" x14ac:dyDescent="0.35">
      <c r="A34" s="9"/>
      <c r="B34" s="10"/>
      <c r="C34" s="10"/>
      <c r="D34" s="96"/>
      <c r="E34" s="96"/>
      <c r="F34" s="96"/>
      <c r="G34" s="96"/>
      <c r="H34" s="96"/>
      <c r="I34" s="11"/>
      <c r="J34" s="21"/>
      <c r="K34" s="11"/>
      <c r="L34" s="40"/>
      <c r="M34" s="11"/>
      <c r="N34" s="22" t="s">
        <v>12</v>
      </c>
      <c r="O34" s="23">
        <f t="shared" si="0"/>
        <v>0</v>
      </c>
    </row>
    <row r="35" spans="1:16" ht="18" customHeight="1" x14ac:dyDescent="0.35">
      <c r="A35" s="9"/>
      <c r="B35" s="10"/>
      <c r="C35" s="10"/>
      <c r="D35" s="96"/>
      <c r="E35" s="96"/>
      <c r="F35" s="96"/>
      <c r="G35" s="96"/>
      <c r="H35" s="96"/>
      <c r="I35" s="11"/>
      <c r="J35" s="21"/>
      <c r="K35" s="11"/>
      <c r="L35" s="40"/>
      <c r="M35" s="11" t="s">
        <v>57</v>
      </c>
      <c r="N35" s="22" t="s">
        <v>28</v>
      </c>
      <c r="O35" s="23">
        <f t="shared" si="0"/>
        <v>0</v>
      </c>
    </row>
    <row r="36" spans="1:16" ht="18" customHeight="1" x14ac:dyDescent="0.35">
      <c r="A36" s="9"/>
      <c r="B36" s="10"/>
      <c r="C36" s="10"/>
      <c r="D36" s="96"/>
      <c r="E36" s="96"/>
      <c r="F36" s="96"/>
      <c r="G36" s="96"/>
      <c r="H36" s="96"/>
      <c r="I36" s="11"/>
      <c r="J36" s="21"/>
      <c r="K36" s="11"/>
      <c r="L36" s="40"/>
      <c r="M36" s="11"/>
      <c r="N36" s="22" t="s">
        <v>28</v>
      </c>
      <c r="O36" s="23">
        <f t="shared" si="0"/>
        <v>0</v>
      </c>
    </row>
    <row r="37" spans="1:16" ht="18" customHeight="1" x14ac:dyDescent="0.35">
      <c r="A37" s="9"/>
      <c r="B37" s="10"/>
      <c r="C37" s="10"/>
      <c r="D37" s="96"/>
      <c r="E37" s="96"/>
      <c r="F37" s="96"/>
      <c r="G37" s="96"/>
      <c r="H37" s="96"/>
      <c r="I37" s="11"/>
      <c r="J37" s="21"/>
      <c r="K37" s="11"/>
      <c r="L37" s="40"/>
      <c r="M37" s="11"/>
      <c r="N37" s="22" t="s">
        <v>28</v>
      </c>
      <c r="O37" s="23">
        <f t="shared" si="0"/>
        <v>0</v>
      </c>
    </row>
    <row r="38" spans="1:16" ht="18" customHeight="1" x14ac:dyDescent="0.35">
      <c r="A38" s="9"/>
      <c r="B38" s="10"/>
      <c r="C38" s="10"/>
      <c r="D38" s="96"/>
      <c r="E38" s="96"/>
      <c r="F38" s="96"/>
      <c r="G38" s="96"/>
      <c r="H38" s="96"/>
      <c r="I38" s="11"/>
      <c r="J38" s="21"/>
      <c r="K38" s="11"/>
      <c r="L38" s="40"/>
      <c r="M38" s="11"/>
      <c r="N38" s="22" t="s">
        <v>12</v>
      </c>
      <c r="O38" s="23">
        <f t="shared" si="0"/>
        <v>0</v>
      </c>
    </row>
    <row r="39" spans="1:16" ht="18" customHeight="1" x14ac:dyDescent="0.35">
      <c r="A39" s="9"/>
      <c r="B39" s="10"/>
      <c r="C39" s="10"/>
      <c r="D39" s="96"/>
      <c r="E39" s="96"/>
      <c r="F39" s="96"/>
      <c r="G39" s="96"/>
      <c r="H39" s="96"/>
      <c r="I39" s="11"/>
      <c r="J39" s="21"/>
      <c r="K39" s="11"/>
      <c r="L39" s="40"/>
      <c r="M39" s="11"/>
      <c r="N39" s="22"/>
      <c r="O39" s="23">
        <f t="shared" si="0"/>
        <v>0</v>
      </c>
    </row>
    <row r="40" spans="1:16" ht="18" customHeight="1" x14ac:dyDescent="0.35">
      <c r="A40" s="9"/>
      <c r="B40" s="10"/>
      <c r="C40" s="10"/>
      <c r="D40" s="96"/>
      <c r="E40" s="96"/>
      <c r="F40" s="96"/>
      <c r="G40" s="96"/>
      <c r="H40" s="96"/>
      <c r="I40" s="11"/>
      <c r="J40" s="21"/>
      <c r="K40" s="11"/>
      <c r="L40" s="40"/>
      <c r="M40" s="11"/>
      <c r="N40" s="22"/>
      <c r="O40" s="23">
        <f t="shared" si="0"/>
        <v>0</v>
      </c>
    </row>
    <row r="41" spans="1:16" ht="18" customHeight="1" x14ac:dyDescent="0.35">
      <c r="A41" s="9"/>
      <c r="B41" s="10"/>
      <c r="C41" s="10"/>
      <c r="D41" s="96"/>
      <c r="E41" s="96"/>
      <c r="F41" s="96"/>
      <c r="G41" s="96"/>
      <c r="H41" s="96"/>
      <c r="I41" s="11"/>
      <c r="J41" s="21"/>
      <c r="K41" s="11"/>
      <c r="L41" s="40"/>
      <c r="M41" s="11"/>
      <c r="N41" s="22"/>
      <c r="O41" s="23">
        <f t="shared" si="0"/>
        <v>0</v>
      </c>
    </row>
    <row r="42" spans="1:16" ht="18" customHeight="1" x14ac:dyDescent="0.35">
      <c r="A42" s="9"/>
      <c r="B42" s="10"/>
      <c r="C42" s="10"/>
      <c r="D42" s="96"/>
      <c r="E42" s="96"/>
      <c r="F42" s="96"/>
      <c r="G42" s="96"/>
      <c r="H42" s="96"/>
      <c r="I42" s="11"/>
      <c r="J42" s="21"/>
      <c r="K42" s="11"/>
      <c r="L42" s="40"/>
      <c r="M42" s="11"/>
      <c r="N42" s="22"/>
      <c r="O42" s="23">
        <f t="shared" si="0"/>
        <v>0</v>
      </c>
    </row>
    <row r="43" spans="1:16" ht="18" customHeight="1" x14ac:dyDescent="0.35">
      <c r="A43" s="9"/>
      <c r="B43" s="10"/>
      <c r="C43" s="10"/>
      <c r="D43" s="96"/>
      <c r="E43" s="96"/>
      <c r="F43" s="96"/>
      <c r="G43" s="96"/>
      <c r="H43" s="96"/>
      <c r="I43" s="11"/>
      <c r="J43" s="21"/>
      <c r="K43" s="11"/>
      <c r="L43" s="40"/>
      <c r="M43" s="11"/>
      <c r="N43" s="22"/>
      <c r="O43" s="23">
        <f t="shared" si="0"/>
        <v>0</v>
      </c>
    </row>
    <row r="44" spans="1:16" ht="20.25" customHeight="1" x14ac:dyDescent="0.35">
      <c r="G44" s="100" t="s">
        <v>14</v>
      </c>
      <c r="H44" s="100"/>
      <c r="I44" s="6"/>
      <c r="J44" s="6">
        <f>SUM(J16:J43)</f>
        <v>332</v>
      </c>
      <c r="K44" s="6"/>
      <c r="L44" s="12">
        <f>SUM(L16:L43)</f>
        <v>234.90000000000003</v>
      </c>
      <c r="M44" s="6"/>
      <c r="N44" s="6" t="s">
        <v>15</v>
      </c>
      <c r="O44" s="12">
        <f>+J44*0.25+L44</f>
        <v>317.90000000000003</v>
      </c>
    </row>
    <row r="45" spans="1:16" x14ac:dyDescent="0.35">
      <c r="N45" s="101" t="str">
        <f>IF(O44=SUM(C52:C54,F52:F54,L52:L54,O52:O54),"","Please complete analysis!")</f>
        <v/>
      </c>
      <c r="O45" s="101"/>
    </row>
    <row r="47" spans="1:16" ht="18" customHeight="1" x14ac:dyDescent="0.35">
      <c r="A47" s="4" t="s">
        <v>16</v>
      </c>
      <c r="B47" s="53"/>
      <c r="C47" s="53"/>
      <c r="D47" s="54"/>
      <c r="F47" s="13" t="s">
        <v>7</v>
      </c>
      <c r="G47" s="55"/>
      <c r="H47" s="56"/>
      <c r="O47" s="41"/>
      <c r="P47" t="s">
        <v>49</v>
      </c>
    </row>
    <row r="48" spans="1:16" x14ac:dyDescent="0.35">
      <c r="O48" s="41"/>
      <c r="P48" t="s">
        <v>56</v>
      </c>
    </row>
    <row r="49" spans="1:15" x14ac:dyDescent="0.35">
      <c r="A49" s="4" t="s">
        <v>32</v>
      </c>
      <c r="B49" s="85"/>
      <c r="C49" s="85"/>
      <c r="D49" s="86"/>
      <c r="F49" s="13" t="s">
        <v>7</v>
      </c>
      <c r="G49" s="102"/>
      <c r="H49" s="103"/>
    </row>
    <row r="51" spans="1:15" x14ac:dyDescent="0.35">
      <c r="A51" s="14" t="s">
        <v>17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6"/>
    </row>
    <row r="52" spans="1:15" x14ac:dyDescent="0.35">
      <c r="A52" s="17" t="s">
        <v>24</v>
      </c>
      <c r="B52" s="18"/>
      <c r="C52" s="26">
        <f>SUMIF($N$16:$N$43,A52,$O$16:$O$43)</f>
        <v>0</v>
      </c>
      <c r="D52" s="18"/>
      <c r="E52" s="18" t="s">
        <v>18</v>
      </c>
      <c r="F52" s="26">
        <f>SUMIF($N$16:$N$43,E52,$O$16:$O$43)</f>
        <v>0</v>
      </c>
      <c r="G52" s="18"/>
      <c r="H52" s="18" t="s">
        <v>21</v>
      </c>
      <c r="I52" s="18"/>
      <c r="J52" s="26">
        <f>SUMIF($N$16:$N$43,H52,$O$16:$O$43)</f>
        <v>0</v>
      </c>
      <c r="K52" s="18"/>
      <c r="L52" s="26">
        <f>SUMIF($N$16:$N$43,I52,$O$16:$O$43)</f>
        <v>0</v>
      </c>
      <c r="M52" s="18"/>
      <c r="N52" s="18" t="s">
        <v>25</v>
      </c>
      <c r="O52" s="27">
        <f>SUMIF($N$16:$N$43,N52,$O$16:$O$43)</f>
        <v>0</v>
      </c>
    </row>
    <row r="53" spans="1:15" x14ac:dyDescent="0.35">
      <c r="A53" s="17" t="s">
        <v>13</v>
      </c>
      <c r="B53" s="18"/>
      <c r="C53" s="25">
        <f>SUMIF($N$16:$N$43,A53,$O$16:$O$43)</f>
        <v>0</v>
      </c>
      <c r="D53" s="18"/>
      <c r="E53" s="18" t="s">
        <v>19</v>
      </c>
      <c r="F53" s="25">
        <f>SUMIF($N$16:$N$43,E53,$O$16:$O$43)</f>
        <v>0</v>
      </c>
      <c r="G53" s="18"/>
      <c r="H53" s="18" t="s">
        <v>34</v>
      </c>
      <c r="I53" s="18"/>
      <c r="J53" s="25">
        <f>SUMIF($N$16:$N$43,H53,$O$16:$O$43)</f>
        <v>0</v>
      </c>
      <c r="K53" s="18"/>
      <c r="L53" s="25">
        <f>SUMIF($N$16:$N$43,I53,$O$16:$O$43)</f>
        <v>0</v>
      </c>
      <c r="M53" s="18"/>
      <c r="N53" s="18" t="s">
        <v>12</v>
      </c>
      <c r="O53" s="28">
        <f>SUMIF($N$16:$N$43,N53,$O$16:$O$43)</f>
        <v>317.90000000000003</v>
      </c>
    </row>
    <row r="54" spans="1:15" x14ac:dyDescent="0.35">
      <c r="A54" s="19" t="s">
        <v>22</v>
      </c>
      <c r="B54" s="20"/>
      <c r="C54" s="29">
        <f>SUMIF($N$16:$N$43,A54,$O$16:$O$43)</f>
        <v>0</v>
      </c>
      <c r="D54" s="20"/>
      <c r="E54" s="20" t="s">
        <v>20</v>
      </c>
      <c r="F54" s="29">
        <f>SUMIF($N$16:$N$43,E54,$O$16:$O$43)</f>
        <v>0</v>
      </c>
      <c r="G54" s="20"/>
      <c r="H54" s="20" t="s">
        <v>23</v>
      </c>
      <c r="I54" s="20"/>
      <c r="J54" s="29">
        <f>SUMIF($N$16:$N$43,H54,$O$16:$O$43)</f>
        <v>0</v>
      </c>
      <c r="K54" s="20"/>
      <c r="L54" s="29">
        <f>SUMIF($N$16:$N$43,I54,$O$16:$O$43)</f>
        <v>0</v>
      </c>
      <c r="M54" s="20"/>
      <c r="N54" s="20" t="s">
        <v>28</v>
      </c>
      <c r="O54" s="29">
        <f>SUMIF($N$16:$N$43,N54,$O$16:$O$43)</f>
        <v>0</v>
      </c>
    </row>
    <row r="56" spans="1:15" x14ac:dyDescent="0.3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</row>
    <row r="57" spans="1:15" x14ac:dyDescent="0.35">
      <c r="A57" s="99" t="s">
        <v>30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</row>
    <row r="58" spans="1:15" x14ac:dyDescent="0.35">
      <c r="A58" s="99" t="s">
        <v>31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</row>
  </sheetData>
  <sheetProtection selectLockedCells="1" selectUnlockedCells="1"/>
  <mergeCells count="47">
    <mergeCell ref="B49:D49"/>
    <mergeCell ref="G49:H49"/>
    <mergeCell ref="A56:O56"/>
    <mergeCell ref="A57:O57"/>
    <mergeCell ref="A58:O58"/>
    <mergeCell ref="N45:O45"/>
    <mergeCell ref="D34:H34"/>
    <mergeCell ref="D35:H35"/>
    <mergeCell ref="D36:H36"/>
    <mergeCell ref="D37:H37"/>
    <mergeCell ref="D38:H38"/>
    <mergeCell ref="D39:H39"/>
    <mergeCell ref="D40:H40"/>
    <mergeCell ref="D41:H41"/>
    <mergeCell ref="D42:H42"/>
    <mergeCell ref="D43:H43"/>
    <mergeCell ref="G44:H44"/>
    <mergeCell ref="D33:H33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32:H32"/>
    <mergeCell ref="D21:H21"/>
    <mergeCell ref="F10:H10"/>
    <mergeCell ref="M10:O10"/>
    <mergeCell ref="F12:H12"/>
    <mergeCell ref="N12:O12"/>
    <mergeCell ref="D16:H16"/>
    <mergeCell ref="D17:H17"/>
    <mergeCell ref="D18:H18"/>
    <mergeCell ref="D19:H19"/>
    <mergeCell ref="D20:H20"/>
    <mergeCell ref="B14:C14"/>
    <mergeCell ref="N15:O15"/>
    <mergeCell ref="A1:O1"/>
    <mergeCell ref="F4:H4"/>
    <mergeCell ref="M4:O4"/>
    <mergeCell ref="E6:E8"/>
    <mergeCell ref="F6:H8"/>
    <mergeCell ref="M6:O6"/>
  </mergeCells>
  <dataValidations count="2">
    <dataValidation type="list" showInputMessage="1" showErrorMessage="1" sqref="N31:N33 N16:N29" xr:uid="{00000000-0002-0000-0900-000000000000}">
      <formula1>$Q$8:$Q$27</formula1>
    </dataValidation>
    <dataValidation type="list" showInputMessage="1" showErrorMessage="1" sqref="N30 N34:N43" xr:uid="{00000000-0002-0000-0900-000001000000}">
      <formula1>$Q$8:$Q$25</formula1>
    </dataValidation>
  </dataValidations>
  <hyperlinks>
    <hyperlink ref="M10" r:id="rId1" xr:uid="{00000000-0004-0000-0900-000000000000}"/>
  </hyperlinks>
  <printOptions horizontalCentered="1"/>
  <pageMargins left="0.70866141732283472" right="0.70866141732283472" top="0.43307086614173229" bottom="0.43307086614173229" header="0.31496062992125984" footer="0.31496062992125984"/>
  <pageSetup paperSize="9" scale="54" orientation="landscape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58"/>
  <sheetViews>
    <sheetView topLeftCell="A3" zoomScaleNormal="100" workbookViewId="0">
      <selection activeCell="B43" sqref="B43:B44"/>
    </sheetView>
  </sheetViews>
  <sheetFormatPr defaultRowHeight="14.5" x14ac:dyDescent="0.35"/>
  <cols>
    <col min="1" max="1" width="10.54296875" style="1" customWidth="1"/>
    <col min="2" max="3" width="15.6328125" customWidth="1"/>
    <col min="4" max="4" width="2" customWidth="1"/>
    <col min="5" max="5" width="15.90625" customWidth="1"/>
    <col min="7" max="7" width="1.453125" customWidth="1"/>
    <col min="8" max="8" width="22.54296875" customWidth="1"/>
    <col min="9" max="9" width="1.6328125" customWidth="1"/>
    <col min="11" max="11" width="1.6328125" customWidth="1"/>
    <col min="13" max="13" width="1.6328125" customWidth="1"/>
    <col min="14" max="14" width="20.08984375" customWidth="1"/>
    <col min="15" max="15" width="17.08984375" customWidth="1"/>
  </cols>
  <sheetData>
    <row r="1" spans="1:17" ht="18.5" x14ac:dyDescent="0.3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7" ht="36" x14ac:dyDescent="0.8">
      <c r="E2" s="3" t="s">
        <v>0</v>
      </c>
    </row>
    <row r="4" spans="1:17" ht="18" customHeight="1" x14ac:dyDescent="0.35">
      <c r="E4" s="4" t="s">
        <v>1</v>
      </c>
      <c r="F4" s="85" t="s">
        <v>36</v>
      </c>
      <c r="G4" s="85"/>
      <c r="H4" s="86"/>
      <c r="J4" s="4" t="s">
        <v>4</v>
      </c>
      <c r="K4" s="37"/>
      <c r="L4" s="38"/>
      <c r="M4" s="85" t="s">
        <v>39</v>
      </c>
      <c r="N4" s="85"/>
      <c r="O4" s="86"/>
    </row>
    <row r="5" spans="1:17" x14ac:dyDescent="0.35">
      <c r="E5" s="2"/>
      <c r="J5" s="2"/>
      <c r="L5" s="2"/>
    </row>
    <row r="6" spans="1:17" ht="18" customHeight="1" x14ac:dyDescent="0.35">
      <c r="E6" s="87" t="s">
        <v>2</v>
      </c>
      <c r="F6" s="90" t="s">
        <v>37</v>
      </c>
      <c r="G6" s="90"/>
      <c r="H6" s="91"/>
      <c r="J6" s="4" t="s">
        <v>5</v>
      </c>
      <c r="K6" s="37"/>
      <c r="L6" s="38"/>
      <c r="M6" s="85" t="s">
        <v>40</v>
      </c>
      <c r="N6" s="85"/>
      <c r="O6" s="86"/>
    </row>
    <row r="7" spans="1:17" ht="18" customHeight="1" x14ac:dyDescent="0.35">
      <c r="E7" s="88"/>
      <c r="F7" s="104"/>
      <c r="G7" s="104"/>
      <c r="H7" s="93"/>
      <c r="J7" s="2"/>
      <c r="L7" s="2"/>
    </row>
    <row r="8" spans="1:17" ht="18" customHeight="1" x14ac:dyDescent="0.35">
      <c r="E8" s="89"/>
      <c r="F8" s="94"/>
      <c r="G8" s="94"/>
      <c r="H8" s="95"/>
      <c r="J8" s="2"/>
      <c r="L8" s="2"/>
      <c r="Q8" s="24" t="s">
        <v>20</v>
      </c>
    </row>
    <row r="9" spans="1:17" x14ac:dyDescent="0.35">
      <c r="E9" s="2"/>
      <c r="J9" s="2"/>
      <c r="L9" s="2"/>
      <c r="Q9" s="24" t="s">
        <v>22</v>
      </c>
    </row>
    <row r="10" spans="1:17" ht="18" customHeight="1" x14ac:dyDescent="0.35">
      <c r="E10" s="4" t="s">
        <v>3</v>
      </c>
      <c r="F10" s="85" t="s">
        <v>38</v>
      </c>
      <c r="G10" s="85"/>
      <c r="H10" s="86"/>
      <c r="J10" s="4" t="s">
        <v>6</v>
      </c>
      <c r="K10" s="37"/>
      <c r="L10" s="38"/>
      <c r="M10" s="105" t="s">
        <v>41</v>
      </c>
      <c r="N10" s="85"/>
      <c r="O10" s="86"/>
      <c r="Q10" s="24" t="s">
        <v>24</v>
      </c>
    </row>
    <row r="11" spans="1:17" x14ac:dyDescent="0.35">
      <c r="Q11" s="24" t="s">
        <v>34</v>
      </c>
    </row>
    <row r="12" spans="1:17" ht="18" customHeight="1" x14ac:dyDescent="0.35">
      <c r="E12" s="4" t="s">
        <v>26</v>
      </c>
      <c r="F12" s="85"/>
      <c r="G12" s="85"/>
      <c r="H12" s="86"/>
      <c r="J12" s="4" t="s">
        <v>27</v>
      </c>
      <c r="K12" s="37"/>
      <c r="L12" s="38"/>
      <c r="M12" s="30"/>
      <c r="N12" s="85"/>
      <c r="O12" s="86"/>
      <c r="Q12" s="24" t="s">
        <v>28</v>
      </c>
    </row>
    <row r="13" spans="1:17" x14ac:dyDescent="0.35">
      <c r="Q13" s="24" t="s">
        <v>12</v>
      </c>
    </row>
    <row r="14" spans="1:17" x14ac:dyDescent="0.35">
      <c r="A14" s="5"/>
      <c r="B14" s="97" t="s">
        <v>8</v>
      </c>
      <c r="C14" s="9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Q14" s="24" t="s">
        <v>25</v>
      </c>
    </row>
    <row r="15" spans="1:17" x14ac:dyDescent="0.35">
      <c r="A15" s="7" t="s">
        <v>7</v>
      </c>
      <c r="B15" s="51" t="s">
        <v>9</v>
      </c>
      <c r="C15" s="51" t="s">
        <v>10</v>
      </c>
      <c r="D15" s="6" t="s">
        <v>42</v>
      </c>
      <c r="E15" s="6"/>
      <c r="F15" s="6"/>
      <c r="G15" s="6"/>
      <c r="H15" s="6"/>
      <c r="I15" s="6"/>
      <c r="J15" s="51" t="s">
        <v>11</v>
      </c>
      <c r="K15" s="6"/>
      <c r="L15" s="51" t="s">
        <v>33</v>
      </c>
      <c r="M15" s="51"/>
      <c r="N15" s="97" t="s">
        <v>35</v>
      </c>
      <c r="O15" s="97"/>
      <c r="Q15" s="24" t="s">
        <v>13</v>
      </c>
    </row>
    <row r="16" spans="1:17" ht="18" customHeight="1" x14ac:dyDescent="0.35">
      <c r="A16" s="9">
        <v>42136</v>
      </c>
      <c r="B16" s="31"/>
      <c r="C16" s="10"/>
      <c r="D16" s="96" t="s">
        <v>61</v>
      </c>
      <c r="E16" s="96"/>
      <c r="F16" s="96"/>
      <c r="G16" s="96"/>
      <c r="H16" s="96"/>
      <c r="I16" s="11"/>
      <c r="J16" s="21"/>
      <c r="K16" s="11">
        <v>0</v>
      </c>
      <c r="L16" s="40">
        <v>6</v>
      </c>
      <c r="M16" s="11"/>
      <c r="N16" s="22" t="s">
        <v>12</v>
      </c>
      <c r="O16" s="23">
        <f>+J16*0.25+L16</f>
        <v>6</v>
      </c>
      <c r="Q16" s="24" t="s">
        <v>18</v>
      </c>
    </row>
    <row r="17" spans="1:17" ht="18" customHeight="1" x14ac:dyDescent="0.35">
      <c r="A17" s="9">
        <v>41891</v>
      </c>
      <c r="B17" s="10"/>
      <c r="C17" s="10"/>
      <c r="D17" s="96" t="s">
        <v>53</v>
      </c>
      <c r="E17" s="96"/>
      <c r="F17" s="96"/>
      <c r="G17" s="96"/>
      <c r="H17" s="96"/>
      <c r="I17" s="11"/>
      <c r="J17" s="21"/>
      <c r="K17" s="11"/>
      <c r="L17" s="40">
        <v>12.4</v>
      </c>
      <c r="M17" s="11"/>
      <c r="N17" s="22" t="s">
        <v>12</v>
      </c>
      <c r="O17" s="23">
        <f>+J17*0.25+L17</f>
        <v>12.4</v>
      </c>
    </row>
    <row r="18" spans="1:17" ht="18" customHeight="1" x14ac:dyDescent="0.35">
      <c r="A18" s="9">
        <v>42158</v>
      </c>
      <c r="B18" s="10"/>
      <c r="C18" s="10"/>
      <c r="D18" s="96" t="s">
        <v>53</v>
      </c>
      <c r="E18" s="96"/>
      <c r="F18" s="96"/>
      <c r="G18" s="96"/>
      <c r="H18" s="96"/>
      <c r="I18" s="11"/>
      <c r="J18" s="21"/>
      <c r="K18" s="11"/>
      <c r="L18" s="40">
        <v>12.7</v>
      </c>
      <c r="M18" s="11"/>
      <c r="N18" s="22" t="s">
        <v>12</v>
      </c>
      <c r="O18" s="23">
        <f>+J18*0.25+L18</f>
        <v>12.7</v>
      </c>
    </row>
    <row r="19" spans="1:17" ht="18" customHeight="1" x14ac:dyDescent="0.35">
      <c r="A19" s="9">
        <v>42339</v>
      </c>
      <c r="B19" s="10"/>
      <c r="C19" s="10"/>
      <c r="D19" s="96" t="s">
        <v>61</v>
      </c>
      <c r="E19" s="96"/>
      <c r="F19" s="96"/>
      <c r="G19" s="96"/>
      <c r="H19" s="96"/>
      <c r="I19" s="11"/>
      <c r="J19" s="21"/>
      <c r="K19" s="11"/>
      <c r="L19" s="40">
        <v>6</v>
      </c>
      <c r="M19" s="11"/>
      <c r="N19" s="22" t="s">
        <v>12</v>
      </c>
      <c r="O19" s="23">
        <f>+J19*0.25+L19</f>
        <v>6</v>
      </c>
      <c r="Q19" s="39"/>
    </row>
    <row r="20" spans="1:17" ht="18" customHeight="1" x14ac:dyDescent="0.35">
      <c r="A20" s="9">
        <v>42430</v>
      </c>
      <c r="B20" s="10"/>
      <c r="C20" s="10"/>
      <c r="D20" s="96" t="s">
        <v>53</v>
      </c>
      <c r="E20" s="96"/>
      <c r="F20" s="96"/>
      <c r="G20" s="96"/>
      <c r="H20" s="96"/>
      <c r="I20" s="11"/>
      <c r="J20" s="21"/>
      <c r="K20" s="11"/>
      <c r="L20" s="40">
        <f>15.4+6</f>
        <v>21.4</v>
      </c>
      <c r="M20" s="11"/>
      <c r="N20" s="22" t="s">
        <v>12</v>
      </c>
      <c r="O20" s="23">
        <f>+J20*0.25+L20</f>
        <v>21.4</v>
      </c>
    </row>
    <row r="21" spans="1:17" ht="18" customHeight="1" x14ac:dyDescent="0.35">
      <c r="A21" s="9"/>
      <c r="B21" s="31"/>
      <c r="C21" s="10"/>
      <c r="D21" s="96" t="s">
        <v>62</v>
      </c>
      <c r="E21" s="96"/>
      <c r="F21" s="96"/>
      <c r="G21" s="96"/>
      <c r="H21" s="96"/>
      <c r="I21" s="11"/>
      <c r="J21" s="21"/>
      <c r="K21" s="11"/>
      <c r="L21" s="40">
        <v>30</v>
      </c>
      <c r="M21" s="11"/>
      <c r="N21" s="22" t="s">
        <v>12</v>
      </c>
      <c r="O21" s="23">
        <f t="shared" ref="O21:O43" si="0">+J21*0.25+L21</f>
        <v>30</v>
      </c>
      <c r="Q21" s="24" t="s">
        <v>23</v>
      </c>
    </row>
    <row r="22" spans="1:17" ht="18" customHeight="1" x14ac:dyDescent="0.35">
      <c r="A22" s="9"/>
      <c r="B22" s="10"/>
      <c r="C22" s="10"/>
      <c r="D22" s="96"/>
      <c r="E22" s="96"/>
      <c r="F22" s="96"/>
      <c r="G22" s="96"/>
      <c r="H22" s="96"/>
      <c r="I22" s="11"/>
      <c r="J22" s="21"/>
      <c r="K22" s="11"/>
      <c r="L22" s="40"/>
      <c r="M22" s="11"/>
      <c r="N22" s="22" t="s">
        <v>12</v>
      </c>
      <c r="O22" s="23">
        <f>+J22*0.25+L22</f>
        <v>0</v>
      </c>
    </row>
    <row r="23" spans="1:17" ht="18" customHeight="1" x14ac:dyDescent="0.35">
      <c r="A23" s="9"/>
      <c r="B23" s="10"/>
      <c r="C23" s="10"/>
      <c r="D23" s="96"/>
      <c r="E23" s="96"/>
      <c r="F23" s="96"/>
      <c r="G23" s="96"/>
      <c r="H23" s="96"/>
      <c r="I23" s="11"/>
      <c r="J23" s="21"/>
      <c r="K23" s="11"/>
      <c r="L23" s="40"/>
      <c r="M23" s="11"/>
      <c r="N23" s="22" t="s">
        <v>12</v>
      </c>
      <c r="O23" s="23">
        <f>+J23*0.25+L23</f>
        <v>0</v>
      </c>
    </row>
    <row r="24" spans="1:17" ht="18" customHeight="1" x14ac:dyDescent="0.35">
      <c r="A24" s="9"/>
      <c r="B24" s="31"/>
      <c r="C24" s="10"/>
      <c r="D24" s="96"/>
      <c r="E24" s="96"/>
      <c r="F24" s="96"/>
      <c r="G24" s="96"/>
      <c r="H24" s="96"/>
      <c r="I24" s="11"/>
      <c r="J24" s="21"/>
      <c r="K24" s="11"/>
      <c r="L24" s="40"/>
      <c r="M24" s="11"/>
      <c r="N24" s="22" t="s">
        <v>12</v>
      </c>
      <c r="O24" s="23">
        <f t="shared" si="0"/>
        <v>0</v>
      </c>
      <c r="Q24" s="24" t="s">
        <v>21</v>
      </c>
    </row>
    <row r="25" spans="1:17" ht="18" customHeight="1" x14ac:dyDescent="0.35">
      <c r="A25" s="9"/>
      <c r="B25" s="10"/>
      <c r="C25" s="10"/>
      <c r="D25" s="96"/>
      <c r="E25" s="96"/>
      <c r="F25" s="96"/>
      <c r="G25" s="96"/>
      <c r="H25" s="96"/>
      <c r="I25" s="11"/>
      <c r="J25" s="21"/>
      <c r="K25" s="11"/>
      <c r="L25" s="40"/>
      <c r="M25" s="11"/>
      <c r="N25" s="22" t="s">
        <v>12</v>
      </c>
      <c r="O25" s="23">
        <f t="shared" si="0"/>
        <v>0</v>
      </c>
      <c r="Q25" s="24" t="s">
        <v>19</v>
      </c>
    </row>
    <row r="26" spans="1:17" ht="18" customHeight="1" x14ac:dyDescent="0.35">
      <c r="A26" s="9"/>
      <c r="B26" s="10"/>
      <c r="C26" s="10"/>
      <c r="D26" s="96"/>
      <c r="E26" s="96"/>
      <c r="F26" s="96"/>
      <c r="G26" s="96"/>
      <c r="H26" s="96"/>
      <c r="I26" s="11"/>
      <c r="J26" s="21"/>
      <c r="K26" s="11"/>
      <c r="L26" s="40"/>
      <c r="M26" s="11"/>
      <c r="N26" s="22" t="s">
        <v>12</v>
      </c>
      <c r="O26" s="23">
        <f>+J26*0.25+L26</f>
        <v>0</v>
      </c>
      <c r="Q26" s="39"/>
    </row>
    <row r="27" spans="1:17" ht="18" customHeight="1" x14ac:dyDescent="0.35">
      <c r="A27" s="9"/>
      <c r="B27" s="31"/>
      <c r="C27" s="10"/>
      <c r="D27" s="96"/>
      <c r="E27" s="96"/>
      <c r="F27" s="96"/>
      <c r="G27" s="96"/>
      <c r="H27" s="96"/>
      <c r="I27" s="11"/>
      <c r="J27" s="21"/>
      <c r="K27" s="11"/>
      <c r="L27" s="40"/>
      <c r="M27" s="11"/>
      <c r="N27" s="22" t="s">
        <v>12</v>
      </c>
      <c r="O27" s="23">
        <f t="shared" si="0"/>
        <v>0</v>
      </c>
      <c r="Q27" s="39"/>
    </row>
    <row r="28" spans="1:17" ht="18" customHeight="1" x14ac:dyDescent="0.35">
      <c r="A28" s="9"/>
      <c r="B28" s="10"/>
      <c r="C28" s="10"/>
      <c r="D28" s="96"/>
      <c r="E28" s="96"/>
      <c r="F28" s="96"/>
      <c r="G28" s="96"/>
      <c r="H28" s="96"/>
      <c r="I28" s="11"/>
      <c r="J28" s="21"/>
      <c r="K28" s="11"/>
      <c r="L28" s="40"/>
      <c r="M28" s="11"/>
      <c r="N28" s="22" t="s">
        <v>12</v>
      </c>
      <c r="O28" s="23">
        <f t="shared" si="0"/>
        <v>0</v>
      </c>
    </row>
    <row r="29" spans="1:17" ht="18" customHeight="1" x14ac:dyDescent="0.35">
      <c r="A29" s="9"/>
      <c r="B29" s="10"/>
      <c r="C29" s="10"/>
      <c r="D29" s="96"/>
      <c r="E29" s="96"/>
      <c r="F29" s="96"/>
      <c r="G29" s="96"/>
      <c r="H29" s="96"/>
      <c r="I29" s="11"/>
      <c r="J29" s="21"/>
      <c r="K29" s="11"/>
      <c r="L29" s="40"/>
      <c r="M29" s="11"/>
      <c r="N29" s="22" t="s">
        <v>12</v>
      </c>
      <c r="O29" s="23">
        <f>+J29*0.25+L29</f>
        <v>0</v>
      </c>
    </row>
    <row r="30" spans="1:17" ht="18" customHeight="1" x14ac:dyDescent="0.35">
      <c r="A30" s="9"/>
      <c r="B30" s="10"/>
      <c r="C30" s="10"/>
      <c r="D30" s="96"/>
      <c r="E30" s="96"/>
      <c r="F30" s="96"/>
      <c r="G30" s="96"/>
      <c r="H30" s="96"/>
      <c r="I30" s="11"/>
      <c r="J30" s="21"/>
      <c r="K30" s="11"/>
      <c r="L30" s="40"/>
      <c r="M30" s="11"/>
      <c r="N30" s="22" t="s">
        <v>12</v>
      </c>
      <c r="O30" s="23">
        <f>+J30*0.25+L30</f>
        <v>0</v>
      </c>
    </row>
    <row r="31" spans="1:17" ht="18" customHeight="1" x14ac:dyDescent="0.35">
      <c r="A31" s="9"/>
      <c r="B31" s="10"/>
      <c r="C31" s="10"/>
      <c r="D31" s="96"/>
      <c r="E31" s="96"/>
      <c r="F31" s="96"/>
      <c r="G31" s="96"/>
      <c r="H31" s="96"/>
      <c r="I31" s="11"/>
      <c r="J31" s="21"/>
      <c r="K31" s="11"/>
      <c r="L31" s="40"/>
      <c r="M31" s="11"/>
      <c r="N31" s="22" t="s">
        <v>12</v>
      </c>
      <c r="O31" s="23">
        <f>+J31*0.25+L31</f>
        <v>0</v>
      </c>
    </row>
    <row r="32" spans="1:17" ht="18" customHeight="1" x14ac:dyDescent="0.35">
      <c r="A32" s="9"/>
      <c r="B32" s="10"/>
      <c r="C32" s="10"/>
      <c r="D32" s="96"/>
      <c r="E32" s="96"/>
      <c r="F32" s="96"/>
      <c r="G32" s="96"/>
      <c r="H32" s="96"/>
      <c r="I32" s="11"/>
      <c r="J32" s="21"/>
      <c r="K32" s="11"/>
      <c r="L32" s="40"/>
      <c r="M32" s="11"/>
      <c r="N32" s="22" t="s">
        <v>12</v>
      </c>
      <c r="O32" s="23">
        <f t="shared" si="0"/>
        <v>0</v>
      </c>
    </row>
    <row r="33" spans="1:16" ht="18" customHeight="1" x14ac:dyDescent="0.35">
      <c r="A33" s="9"/>
      <c r="B33" s="10"/>
      <c r="C33" s="10"/>
      <c r="D33" s="96"/>
      <c r="E33" s="96"/>
      <c r="F33" s="96"/>
      <c r="G33" s="96"/>
      <c r="H33" s="96"/>
      <c r="I33" s="11"/>
      <c r="J33" s="21"/>
      <c r="K33" s="11"/>
      <c r="L33" s="40"/>
      <c r="M33" s="11"/>
      <c r="N33" s="22" t="s">
        <v>12</v>
      </c>
      <c r="O33" s="23">
        <f t="shared" si="0"/>
        <v>0</v>
      </c>
    </row>
    <row r="34" spans="1:16" ht="18" customHeight="1" x14ac:dyDescent="0.35">
      <c r="A34" s="9"/>
      <c r="B34" s="10"/>
      <c r="C34" s="10"/>
      <c r="D34" s="96"/>
      <c r="E34" s="96"/>
      <c r="F34" s="96"/>
      <c r="G34" s="96"/>
      <c r="H34" s="96"/>
      <c r="I34" s="11"/>
      <c r="J34" s="21"/>
      <c r="K34" s="11"/>
      <c r="L34" s="40"/>
      <c r="M34" s="11"/>
      <c r="N34" s="22" t="s">
        <v>12</v>
      </c>
      <c r="O34" s="23">
        <f t="shared" si="0"/>
        <v>0</v>
      </c>
    </row>
    <row r="35" spans="1:16" ht="18" customHeight="1" x14ac:dyDescent="0.35">
      <c r="A35" s="9"/>
      <c r="B35" s="10"/>
      <c r="C35" s="10"/>
      <c r="D35" s="96"/>
      <c r="E35" s="96"/>
      <c r="F35" s="96"/>
      <c r="G35" s="96"/>
      <c r="H35" s="96"/>
      <c r="I35" s="11"/>
      <c r="J35" s="21"/>
      <c r="K35" s="11"/>
      <c r="L35" s="40"/>
      <c r="M35" s="11" t="s">
        <v>57</v>
      </c>
      <c r="N35" s="22" t="s">
        <v>28</v>
      </c>
      <c r="O35" s="23">
        <f t="shared" si="0"/>
        <v>0</v>
      </c>
    </row>
    <row r="36" spans="1:16" ht="18" customHeight="1" x14ac:dyDescent="0.35">
      <c r="A36" s="9"/>
      <c r="B36" s="10"/>
      <c r="C36" s="10"/>
      <c r="D36" s="96"/>
      <c r="E36" s="96"/>
      <c r="F36" s="96"/>
      <c r="G36" s="96"/>
      <c r="H36" s="96"/>
      <c r="I36" s="11"/>
      <c r="J36" s="21"/>
      <c r="K36" s="11"/>
      <c r="L36" s="40"/>
      <c r="M36" s="11"/>
      <c r="N36" s="22" t="s">
        <v>28</v>
      </c>
      <c r="O36" s="23">
        <f t="shared" si="0"/>
        <v>0</v>
      </c>
    </row>
    <row r="37" spans="1:16" ht="18" customHeight="1" x14ac:dyDescent="0.35">
      <c r="A37" s="9"/>
      <c r="B37" s="10"/>
      <c r="C37" s="10"/>
      <c r="D37" s="96"/>
      <c r="E37" s="96"/>
      <c r="F37" s="96"/>
      <c r="G37" s="96"/>
      <c r="H37" s="96"/>
      <c r="I37" s="11"/>
      <c r="J37" s="21"/>
      <c r="K37" s="11"/>
      <c r="L37" s="40"/>
      <c r="M37" s="11"/>
      <c r="N37" s="22" t="s">
        <v>28</v>
      </c>
      <c r="O37" s="23">
        <f t="shared" si="0"/>
        <v>0</v>
      </c>
    </row>
    <row r="38" spans="1:16" ht="18" customHeight="1" x14ac:dyDescent="0.35">
      <c r="A38" s="9"/>
      <c r="B38" s="10"/>
      <c r="C38" s="10"/>
      <c r="D38" s="96"/>
      <c r="E38" s="96"/>
      <c r="F38" s="96"/>
      <c r="G38" s="96"/>
      <c r="H38" s="96"/>
      <c r="I38" s="11"/>
      <c r="J38" s="21"/>
      <c r="K38" s="11"/>
      <c r="L38" s="40"/>
      <c r="M38" s="11"/>
      <c r="N38" s="22" t="s">
        <v>12</v>
      </c>
      <c r="O38" s="23">
        <f t="shared" si="0"/>
        <v>0</v>
      </c>
    </row>
    <row r="39" spans="1:16" ht="18" customHeight="1" x14ac:dyDescent="0.35">
      <c r="A39" s="9"/>
      <c r="B39" s="10"/>
      <c r="C39" s="10"/>
      <c r="D39" s="96"/>
      <c r="E39" s="96"/>
      <c r="F39" s="96"/>
      <c r="G39" s="96"/>
      <c r="H39" s="96"/>
      <c r="I39" s="11"/>
      <c r="J39" s="21"/>
      <c r="K39" s="11"/>
      <c r="L39" s="40"/>
      <c r="M39" s="11"/>
      <c r="N39" s="22"/>
      <c r="O39" s="23">
        <f t="shared" si="0"/>
        <v>0</v>
      </c>
    </row>
    <row r="40" spans="1:16" ht="18" customHeight="1" x14ac:dyDescent="0.35">
      <c r="A40" s="9"/>
      <c r="B40" s="10"/>
      <c r="C40" s="10"/>
      <c r="D40" s="96"/>
      <c r="E40" s="96"/>
      <c r="F40" s="96"/>
      <c r="G40" s="96"/>
      <c r="H40" s="96"/>
      <c r="I40" s="11"/>
      <c r="J40" s="21"/>
      <c r="K40" s="11"/>
      <c r="L40" s="40"/>
      <c r="M40" s="11"/>
      <c r="N40" s="22"/>
      <c r="O40" s="23">
        <f t="shared" si="0"/>
        <v>0</v>
      </c>
    </row>
    <row r="41" spans="1:16" ht="18" customHeight="1" x14ac:dyDescent="0.35">
      <c r="A41" s="9"/>
      <c r="B41" s="10"/>
      <c r="C41" s="10"/>
      <c r="D41" s="96"/>
      <c r="E41" s="96"/>
      <c r="F41" s="96"/>
      <c r="G41" s="96"/>
      <c r="H41" s="96"/>
      <c r="I41" s="11"/>
      <c r="J41" s="21"/>
      <c r="K41" s="11"/>
      <c r="L41" s="40"/>
      <c r="M41" s="11"/>
      <c r="N41" s="22"/>
      <c r="O41" s="23">
        <f t="shared" si="0"/>
        <v>0</v>
      </c>
    </row>
    <row r="42" spans="1:16" ht="18" customHeight="1" x14ac:dyDescent="0.35">
      <c r="A42" s="9"/>
      <c r="B42" s="10"/>
      <c r="C42" s="10"/>
      <c r="D42" s="96"/>
      <c r="E42" s="96"/>
      <c r="F42" s="96"/>
      <c r="G42" s="96"/>
      <c r="H42" s="96"/>
      <c r="I42" s="11"/>
      <c r="J42" s="21"/>
      <c r="K42" s="11"/>
      <c r="L42" s="40"/>
      <c r="M42" s="11"/>
      <c r="N42" s="22"/>
      <c r="O42" s="23">
        <f t="shared" si="0"/>
        <v>0</v>
      </c>
    </row>
    <row r="43" spans="1:16" ht="18" customHeight="1" x14ac:dyDescent="0.35">
      <c r="A43" s="9"/>
      <c r="B43" s="10"/>
      <c r="C43" s="10"/>
      <c r="D43" s="96"/>
      <c r="E43" s="96"/>
      <c r="F43" s="96"/>
      <c r="G43" s="96"/>
      <c r="H43" s="96"/>
      <c r="I43" s="11"/>
      <c r="J43" s="21"/>
      <c r="K43" s="11"/>
      <c r="L43" s="40"/>
      <c r="M43" s="11"/>
      <c r="N43" s="22"/>
      <c r="O43" s="23">
        <f t="shared" si="0"/>
        <v>0</v>
      </c>
    </row>
    <row r="44" spans="1:16" ht="20.25" customHeight="1" x14ac:dyDescent="0.35">
      <c r="G44" s="100" t="s">
        <v>14</v>
      </c>
      <c r="H44" s="100"/>
      <c r="I44" s="6"/>
      <c r="J44" s="6">
        <f>SUM(J16:J43)</f>
        <v>0</v>
      </c>
      <c r="K44" s="6"/>
      <c r="L44" s="12">
        <f>SUM(L16:L43)</f>
        <v>88.5</v>
      </c>
      <c r="M44" s="6"/>
      <c r="N44" s="6" t="s">
        <v>15</v>
      </c>
      <c r="O44" s="12">
        <f>+J44*0.25+L44</f>
        <v>88.5</v>
      </c>
    </row>
    <row r="45" spans="1:16" x14ac:dyDescent="0.35">
      <c r="N45" s="101" t="str">
        <f>IF(O44=SUM(C52:C54,F52:F54,L52:L54,O52:O54),"","Please complete analysis!")</f>
        <v/>
      </c>
      <c r="O45" s="101"/>
    </row>
    <row r="47" spans="1:16" ht="18" customHeight="1" x14ac:dyDescent="0.35">
      <c r="A47" s="4" t="s">
        <v>16</v>
      </c>
      <c r="B47" s="47"/>
      <c r="C47" s="47"/>
      <c r="D47" s="48"/>
      <c r="F47" s="13" t="s">
        <v>7</v>
      </c>
      <c r="G47" s="49"/>
      <c r="H47" s="50"/>
      <c r="O47" s="41">
        <f>+O24+O25+O26</f>
        <v>0</v>
      </c>
      <c r="P47" t="s">
        <v>49</v>
      </c>
    </row>
    <row r="48" spans="1:16" x14ac:dyDescent="0.35">
      <c r="O48" s="41">
        <f>+O44-O47</f>
        <v>88.5</v>
      </c>
      <c r="P48" t="s">
        <v>56</v>
      </c>
    </row>
    <row r="49" spans="1:15" x14ac:dyDescent="0.35">
      <c r="A49" s="4" t="s">
        <v>32</v>
      </c>
      <c r="B49" s="85"/>
      <c r="C49" s="85"/>
      <c r="D49" s="86"/>
      <c r="F49" s="13" t="s">
        <v>7</v>
      </c>
      <c r="G49" s="102"/>
      <c r="H49" s="103"/>
    </row>
    <row r="51" spans="1:15" x14ac:dyDescent="0.35">
      <c r="A51" s="14" t="s">
        <v>17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6"/>
    </row>
    <row r="52" spans="1:15" x14ac:dyDescent="0.35">
      <c r="A52" s="17" t="s">
        <v>24</v>
      </c>
      <c r="B52" s="18"/>
      <c r="C52" s="26">
        <f>SUMIF($N$16:$N$43,A52,$O$16:$O$43)</f>
        <v>0</v>
      </c>
      <c r="D52" s="18"/>
      <c r="E52" s="18" t="s">
        <v>18</v>
      </c>
      <c r="F52" s="26">
        <f>SUMIF($N$16:$N$43,E52,$O$16:$O$43)</f>
        <v>0</v>
      </c>
      <c r="G52" s="18"/>
      <c r="H52" s="18" t="s">
        <v>21</v>
      </c>
      <c r="I52" s="18"/>
      <c r="J52" s="26">
        <f>SUMIF($N$16:$N$43,H52,$O$16:$O$43)</f>
        <v>0</v>
      </c>
      <c r="K52" s="18"/>
      <c r="L52" s="26">
        <f>SUMIF($N$16:$N$43,I52,$O$16:$O$43)</f>
        <v>0</v>
      </c>
      <c r="M52" s="18"/>
      <c r="N52" s="18" t="s">
        <v>25</v>
      </c>
      <c r="O52" s="27">
        <f>SUMIF($N$16:$N$43,N52,$O$16:$O$43)</f>
        <v>0</v>
      </c>
    </row>
    <row r="53" spans="1:15" x14ac:dyDescent="0.35">
      <c r="A53" s="17" t="s">
        <v>13</v>
      </c>
      <c r="B53" s="18"/>
      <c r="C53" s="25">
        <f>SUMIF($N$16:$N$43,A53,$O$16:$O$43)</f>
        <v>0</v>
      </c>
      <c r="D53" s="18"/>
      <c r="E53" s="18" t="s">
        <v>19</v>
      </c>
      <c r="F53" s="25">
        <f>SUMIF($N$16:$N$43,E53,$O$16:$O$43)</f>
        <v>0</v>
      </c>
      <c r="G53" s="18"/>
      <c r="H53" s="18" t="s">
        <v>34</v>
      </c>
      <c r="I53" s="18"/>
      <c r="J53" s="25">
        <f>SUMIF($N$16:$N$43,H53,$O$16:$O$43)</f>
        <v>0</v>
      </c>
      <c r="K53" s="18"/>
      <c r="L53" s="25">
        <f>SUMIF($N$16:$N$43,I53,$O$16:$O$43)</f>
        <v>0</v>
      </c>
      <c r="M53" s="18"/>
      <c r="N53" s="18" t="s">
        <v>12</v>
      </c>
      <c r="O53" s="28">
        <f>SUMIF($N$16:$N$43,N53,$O$16:$O$43)</f>
        <v>88.5</v>
      </c>
    </row>
    <row r="54" spans="1:15" x14ac:dyDescent="0.35">
      <c r="A54" s="19" t="s">
        <v>22</v>
      </c>
      <c r="B54" s="20"/>
      <c r="C54" s="29">
        <f>SUMIF($N$16:$N$43,A54,$O$16:$O$43)</f>
        <v>0</v>
      </c>
      <c r="D54" s="20"/>
      <c r="E54" s="20" t="s">
        <v>20</v>
      </c>
      <c r="F54" s="29">
        <f>SUMIF($N$16:$N$43,E54,$O$16:$O$43)</f>
        <v>0</v>
      </c>
      <c r="G54" s="20"/>
      <c r="H54" s="20" t="s">
        <v>23</v>
      </c>
      <c r="I54" s="20"/>
      <c r="J54" s="29">
        <f>SUMIF($N$16:$N$43,H54,$O$16:$O$43)</f>
        <v>0</v>
      </c>
      <c r="K54" s="20"/>
      <c r="L54" s="29">
        <f>SUMIF($N$16:$N$43,I54,$O$16:$O$43)</f>
        <v>0</v>
      </c>
      <c r="M54" s="20"/>
      <c r="N54" s="20" t="s">
        <v>28</v>
      </c>
      <c r="O54" s="29">
        <f>SUMIF($N$16:$N$43,N54,$O$16:$O$43)</f>
        <v>0</v>
      </c>
    </row>
    <row r="56" spans="1:15" x14ac:dyDescent="0.3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</row>
    <row r="57" spans="1:15" x14ac:dyDescent="0.35">
      <c r="A57" s="99" t="s">
        <v>30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</row>
    <row r="58" spans="1:15" x14ac:dyDescent="0.35">
      <c r="A58" s="99" t="s">
        <v>31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</row>
  </sheetData>
  <sheetProtection selectLockedCells="1" selectUnlockedCells="1"/>
  <mergeCells count="47">
    <mergeCell ref="B14:C14"/>
    <mergeCell ref="N15:O15"/>
    <mergeCell ref="A1:O1"/>
    <mergeCell ref="F4:H4"/>
    <mergeCell ref="M4:O4"/>
    <mergeCell ref="E6:E8"/>
    <mergeCell ref="F6:H8"/>
    <mergeCell ref="M6:O6"/>
    <mergeCell ref="D21:H21"/>
    <mergeCell ref="F10:H10"/>
    <mergeCell ref="M10:O10"/>
    <mergeCell ref="F12:H12"/>
    <mergeCell ref="N12:O12"/>
    <mergeCell ref="D16:H16"/>
    <mergeCell ref="D17:H17"/>
    <mergeCell ref="D18:H18"/>
    <mergeCell ref="D19:H19"/>
    <mergeCell ref="D20:H20"/>
    <mergeCell ref="D33:H33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32:H32"/>
    <mergeCell ref="N45:O45"/>
    <mergeCell ref="D34:H34"/>
    <mergeCell ref="D35:H35"/>
    <mergeCell ref="D36:H36"/>
    <mergeCell ref="D37:H37"/>
    <mergeCell ref="D38:H38"/>
    <mergeCell ref="D39:H39"/>
    <mergeCell ref="D40:H40"/>
    <mergeCell ref="D41:H41"/>
    <mergeCell ref="D42:H42"/>
    <mergeCell ref="D43:H43"/>
    <mergeCell ref="G44:H44"/>
    <mergeCell ref="B49:D49"/>
    <mergeCell ref="G49:H49"/>
    <mergeCell ref="A56:O56"/>
    <mergeCell ref="A57:O57"/>
    <mergeCell ref="A58:O58"/>
  </mergeCells>
  <dataValidations count="2">
    <dataValidation type="list" showInputMessage="1" showErrorMessage="1" sqref="N30 N34:N43" xr:uid="{00000000-0002-0000-0A00-000000000000}">
      <formula1>$Q$8:$Q$25</formula1>
    </dataValidation>
    <dataValidation type="list" showInputMessage="1" showErrorMessage="1" sqref="N31:N33 N16:N29" xr:uid="{00000000-0002-0000-0A00-000001000000}">
      <formula1>$Q$8:$Q$27</formula1>
    </dataValidation>
  </dataValidations>
  <hyperlinks>
    <hyperlink ref="M10" r:id="rId1" xr:uid="{00000000-0004-0000-0A00-000000000000}"/>
  </hyperlinks>
  <printOptions horizontalCentered="1"/>
  <pageMargins left="0.70866141732283472" right="0.70866141732283472" top="0.43307086614173229" bottom="0.43307086614173229" header="0.31496062992125984" footer="0.31496062992125984"/>
  <pageSetup paperSize="9" scale="5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Expenses form</vt:lpstr>
      <vt:lpstr>Sheet1 (10)</vt:lpstr>
      <vt:lpstr>Sheet1 (9)</vt:lpstr>
      <vt:lpstr>Sheet1 (5)</vt:lpstr>
      <vt:lpstr>Sheet1 (6)</vt:lpstr>
      <vt:lpstr>Sheet1 (7)</vt:lpstr>
      <vt:lpstr>Sheet1 (8)</vt:lpstr>
      <vt:lpstr>Sheet1 (4)</vt:lpstr>
      <vt:lpstr>Sheet1 (3)</vt:lpstr>
      <vt:lpstr>Sheet1 (2)</vt:lpstr>
      <vt:lpstr>Sheet1</vt:lpstr>
      <vt:lpstr>Sheet2</vt:lpstr>
      <vt:lpstr>Sheet3</vt:lpstr>
      <vt:lpstr>'Expenses form'!Print_Area</vt:lpstr>
      <vt:lpstr>Sheet1!Print_Area</vt:lpstr>
      <vt:lpstr>'Sheet1 (10)'!Print_Area</vt:lpstr>
      <vt:lpstr>'Sheet1 (2)'!Print_Area</vt:lpstr>
      <vt:lpstr>'Sheet1 (3)'!Print_Area</vt:lpstr>
      <vt:lpstr>'Sheet1 (4)'!Print_Area</vt:lpstr>
      <vt:lpstr>'Sheet1 (5)'!Print_Area</vt:lpstr>
      <vt:lpstr>'Sheet1 (6)'!Print_Area</vt:lpstr>
      <vt:lpstr>'Sheet1 (7)'!Print_Area</vt:lpstr>
      <vt:lpstr>'Sheet1 (8)'!Print_Area</vt:lpstr>
      <vt:lpstr>'Sheet1 (9)'!Print_Area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Mackee</dc:creator>
  <cp:lastModifiedBy>Lisa</cp:lastModifiedBy>
  <cp:lastPrinted>2022-11-22T09:48:08Z</cp:lastPrinted>
  <dcterms:created xsi:type="dcterms:W3CDTF">2013-01-19T15:50:01Z</dcterms:created>
  <dcterms:modified xsi:type="dcterms:W3CDTF">2022-11-23T09:01:36Z</dcterms:modified>
</cp:coreProperties>
</file>